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192.168.50.250\Achizitii\PAAP\PAAP 2023\site ianuarie 2024\"/>
    </mc:Choice>
  </mc:AlternateContent>
  <xr:revisionPtr revIDLastSave="0" documentId="13_ncr:1_{BC60C17F-A9A3-472B-AD50-4B139D63DCA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5" i="1" l="1"/>
  <c r="C70" i="1" l="1"/>
  <c r="C105" i="1" l="1"/>
  <c r="C614" i="1" l="1"/>
  <c r="C616" i="1" l="1"/>
  <c r="C238" i="1" l="1"/>
  <c r="C186" i="1"/>
  <c r="C470" i="1" l="1"/>
  <c r="C309" i="1" l="1"/>
  <c r="C617" i="1" l="1"/>
  <c r="C251" i="1" l="1"/>
  <c r="C528" i="1" l="1"/>
  <c r="C354" i="1"/>
  <c r="C738" i="1" l="1"/>
  <c r="C638" i="1" l="1"/>
  <c r="C400" i="1" l="1"/>
  <c r="C583" i="1" l="1"/>
  <c r="C582" i="1"/>
  <c r="C289" i="1" l="1"/>
  <c r="C288" i="1"/>
  <c r="C457" i="1" l="1"/>
  <c r="C580" i="1" l="1"/>
  <c r="C223" i="1" l="1"/>
  <c r="C183" i="1" l="1"/>
  <c r="C184" i="1"/>
  <c r="C43" i="1"/>
  <c r="C42" i="1"/>
  <c r="C430" i="1" l="1"/>
  <c r="C609" i="1" l="1"/>
  <c r="C610" i="1"/>
  <c r="C611" i="1"/>
  <c r="C235" i="1" l="1"/>
  <c r="C560" i="1"/>
  <c r="C554" i="1"/>
  <c r="C402" i="1"/>
  <c r="C346" i="1"/>
  <c r="C326" i="1"/>
  <c r="C522" i="1" l="1"/>
  <c r="C180" i="1" l="1"/>
  <c r="C511" i="1" l="1"/>
  <c r="C87" i="1" l="1"/>
  <c r="C221" i="1" l="1"/>
  <c r="C626" i="1" l="1"/>
  <c r="C518" i="1" l="1"/>
  <c r="C62" i="1" l="1"/>
  <c r="C549" i="1" l="1"/>
  <c r="C266" i="1" l="1"/>
  <c r="C548" i="1" l="1"/>
  <c r="C286" i="1" l="1"/>
  <c r="C396" i="1" l="1"/>
</calcChain>
</file>

<file path=xl/sharedStrings.xml><?xml version="1.0" encoding="utf-8"?>
<sst xmlns="http://schemas.openxmlformats.org/spreadsheetml/2006/main" count="3075" uniqueCount="1024">
  <si>
    <t>Obiectul achiziției directe</t>
  </si>
  <si>
    <t xml:space="preserve">Cod CPV </t>
  </si>
  <si>
    <t>Valoarea estimată</t>
  </si>
  <si>
    <t>Sursa de finanțare</t>
  </si>
  <si>
    <t>Data estimată pentru inițiere</t>
  </si>
  <si>
    <t>Data estimată pentru finalizare</t>
  </si>
  <si>
    <t>Lei, fără TVA</t>
  </si>
  <si>
    <t xml:space="preserve">09130000-9  - Petrol si produse distilate (Rev.2)  </t>
  </si>
  <si>
    <t>venituri proprii</t>
  </si>
  <si>
    <t>22610000-9 - Cerneala tipografica (Rev.2)</t>
  </si>
  <si>
    <t>44100000-1  - Materiale de constructii si articole conexe (Rev.2)</t>
  </si>
  <si>
    <t>TELEFOANE MOBILE</t>
  </si>
  <si>
    <t>decembrie</t>
  </si>
  <si>
    <t>79952000-2 Servicii pentru evenimente (Rev.2)</t>
  </si>
  <si>
    <t>66510000-8 - Servicii de asigurare (Rev.2)</t>
  </si>
  <si>
    <t>48190000-6 - Pachete software educationale</t>
  </si>
  <si>
    <t>31710000-6 Echipament electronic</t>
  </si>
  <si>
    <t>33696300-8</t>
  </si>
  <si>
    <t>24450000-3 - Produse agrochimice (Rev.2)</t>
  </si>
  <si>
    <t>79132100-9 - Servicii de certificare a semnaturii electronice (Rev.2)</t>
  </si>
  <si>
    <t>71630000-3 Servicii de inspectie si testare tehnica (Rev.2)</t>
  </si>
  <si>
    <t>Servicii inspectii tehnice anuale CNCIR 2 ascensoare persoane</t>
  </si>
  <si>
    <t xml:space="preserve">64110000-0  - Servicii postale (Rev.2)   64120000-3 - Servicii de curierat (Rev.2)  </t>
  </si>
  <si>
    <t>CONTRACT Prestari servicii postale (intern și internațional neprioritar si prioritar)</t>
  </si>
  <si>
    <t>64110000-0</t>
  </si>
  <si>
    <t>64120000-3</t>
  </si>
  <si>
    <t>72400000-4 - Servicii de internet (Rev.2)   64211000-8 - Servicii de telefonie publica (Rev.2)
 64210000-1 - Servicii de telefonie si de transmisie de date (Rev.2)</t>
  </si>
  <si>
    <t>CONTRACT prestari servicii de internet si televiziune prin cablu</t>
  </si>
  <si>
    <t>72400000-4</t>
  </si>
  <si>
    <t>CONTRACT prestari servicii de telefonie fixa si inchiriere PBX, terminale si asigurare suport tehnic</t>
  </si>
  <si>
    <t>64211000-8; 79511000-9</t>
  </si>
  <si>
    <t>72261000-2 – Servicii de asistenta pentru software (Rev.2)</t>
  </si>
  <si>
    <t>50730000-1 Servicii de reparare si de intretinere a grupurilor de refrigerare (Rev.2)</t>
  </si>
  <si>
    <t>90921000-9 Servicii de dezinfectie si de dezinsectie (Rev.2)</t>
  </si>
  <si>
    <t>72600000-6 Servicii de asistenta si de consultanta informatica (Rev.2)</t>
  </si>
  <si>
    <t>72250000-2 - Servicii pentru sisteme şi asistenţă</t>
  </si>
  <si>
    <t>75111200-9 Servicii legislative (Rev.2)</t>
  </si>
  <si>
    <t>CONTRACT Servicii de verificare, revizie, întreținere și reparații la centralele termice, punctul termic și echipamentele din încăperile centralelor termice aparținând UMC, inclusiv manoperă înlocuire piese defecte</t>
  </si>
  <si>
    <t>CONTRACT Servicii de trafic de radiocomunicatii navale</t>
  </si>
  <si>
    <t>64220000-4 - Servicii de telecomunicaţii, cu excepţia serviciilor telefonice şi de transmisie de date</t>
  </si>
  <si>
    <t>50413200-5 Servicii de reparare si de intretinere a echipamentului de stingere a incendiilor (Rev.2)</t>
  </si>
  <si>
    <t>50413200-5</t>
  </si>
  <si>
    <t xml:space="preserve">79941000-2 - Servicii de taxare (Rev.2)  obiecte principale </t>
  </si>
  <si>
    <t>CONTRACTE UTILITATI</t>
  </si>
  <si>
    <t>65100000-4 Distributie de apa si servicii conexe (Rev.2)</t>
  </si>
  <si>
    <t>09320000-8</t>
  </si>
  <si>
    <t>22462000-6 Materiale publicitare (Rev.2)</t>
  </si>
  <si>
    <t>72700000-7- Servicii de retele informatice</t>
  </si>
  <si>
    <t>30237200-1 Accesorii pentru computere</t>
  </si>
  <si>
    <t>71356200-0 - Servicii de asistenta tehnica (Rev.2)</t>
  </si>
  <si>
    <t>90511000-2
90511100-3</t>
  </si>
  <si>
    <t>TOTAL LUCRARI</t>
  </si>
  <si>
    <t xml:space="preserve">PRODUSE AGROCHIMICE SI DE SILVICULTURA, ARANJAMENTE FLORALE </t>
  </si>
  <si>
    <t>CONTRACT Servicii de dezinsectie, deratizare si dezinfectie</t>
  </si>
  <si>
    <t>98310000-9 Servicii de spalatorie si de curatatorie uscata (Rev.2)</t>
  </si>
  <si>
    <t>CONTRACT Prestari servicii de curierat rapid intern si international</t>
  </si>
  <si>
    <t>45259300-0</t>
  </si>
  <si>
    <t>CONTRACT Servicii de verificare, incarcare si reparare stingatoare</t>
  </si>
  <si>
    <t>ELECTRONICE</t>
  </si>
  <si>
    <t>CURĂȚENIE (PRODUSE ȘI MATERIALE)</t>
  </si>
  <si>
    <t>38300000-8 - Instrumente de măsurare 38500000-0 -               Aparate de control şi de testare</t>
  </si>
  <si>
    <t>39100000-3 Mobilier</t>
  </si>
  <si>
    <t>SERVICII  DE PROIECTARE DIVERSE</t>
  </si>
  <si>
    <t>79970000-4 - Servicii de editare (Rev.2)</t>
  </si>
  <si>
    <t>64212000-6</t>
  </si>
  <si>
    <t>55000000-0 Servicii hoteliere, de restaurant</t>
  </si>
  <si>
    <t>71356100-9 - Servicii de control tehnic (Rev.2</t>
  </si>
  <si>
    <t>79100000-5 - Servicii juridice</t>
  </si>
  <si>
    <t>50240000-9 Servicii de reparare si de intretinere si servicii conexe pentru transportul maritim si pentru alte echipamente</t>
  </si>
  <si>
    <t>Servicii pregatire de sezon motoare ambarcatiuni SLM</t>
  </si>
  <si>
    <t>60400000-2 - Servicii de transport aerian</t>
  </si>
  <si>
    <t>CONTRACT SUBSECVENT Benzina si motorina OMV, prin ONAC</t>
  </si>
  <si>
    <t xml:space="preserve">Diverse servicii pentru manipulare materiale, eliminare deseuri, vidanjare, inchiriere autocare/utilaje cu sofer, închiriere echipamente, etc) </t>
  </si>
  <si>
    <t>Furnizare gaze naturale FUI incepand cu 1 iunie 2022</t>
  </si>
  <si>
    <t>09123000-7 Gaze naturale</t>
  </si>
  <si>
    <t>Furnizare energie electrica FUI incepand cu 1 iunie 2022</t>
  </si>
  <si>
    <t>09310000-5 Electricitate</t>
  </si>
  <si>
    <t>Contract Servicii de operare și asistență tehnică la instruire pentru laboratorul GMDSS (Global Maritime Distress and Safety System), 12 luni</t>
  </si>
  <si>
    <t>Contract Servicii de editare (redactare continut, tehnoredactare, tipografie) publicație "Tomisul Cultural"</t>
  </si>
  <si>
    <t>REACTIVI CHIMICI; STICLARIE LABORATOR</t>
  </si>
  <si>
    <t>71354000-4</t>
  </si>
  <si>
    <t>SERVICII PENTRU EVENIMENTE</t>
  </si>
  <si>
    <t xml:space="preserve">  
50112100-4 Servicii de reparare a automobilelor</t>
  </si>
  <si>
    <t>CONTRACT SUBSECVENT 2 telefonie mobila (Acord cadru 1691/CN/29.03.2022 ONAC-Vodafone)</t>
  </si>
  <si>
    <t>79810000-5
79970000-4 - Servicii de editare (Rev.2)</t>
  </si>
  <si>
    <t>45400000-1 - Lucrări de finisare a construcţiilor
45453000-7 Lucrari de reparatii generale si de renovare (Rev.2)</t>
  </si>
  <si>
    <t>45510000-5
90511100-3</t>
  </si>
  <si>
    <t>noiembrie</t>
  </si>
  <si>
    <t>ianuarie</t>
  </si>
  <si>
    <t>Apa canal/2023 - RAJA</t>
  </si>
  <si>
    <t>Apa fierbinte, incalzire/2023 - ELECTROCENTRALE CONSTANTA</t>
  </si>
  <si>
    <t>Salubritate+depozitare+inchiriere containere/2023 POLARIS
Servicii de colectare si transport deseuri voluminoase</t>
  </si>
  <si>
    <t>taxe monitorizare anuala cursuri de catre ANR</t>
  </si>
  <si>
    <t>Aprobare curs Operarea si intretinerea echipamentelor de inalta tensiune de la bordul navelor de catre ANR</t>
  </si>
  <si>
    <t>15000000-8 - Alimente, băuturi, tutun şi produse conexe</t>
  </si>
  <si>
    <t>Produse de protocol pentru perioada ianuarie-decembrie 2023 RECTORAT</t>
  </si>
  <si>
    <t xml:space="preserve">15000000-8 </t>
  </si>
  <si>
    <t>VP</t>
  </si>
  <si>
    <t>Inspectie tehnica periodica (ITP) autobuze CT 02 UMC si CT 03.UMC (05.01.2023)</t>
  </si>
  <si>
    <t>71631200-2 Servicii de inspectie tehnica a automobilelor (Rev.2)</t>
  </si>
  <si>
    <t>CONTRACT Servicii de asistenta tehnica pentru programe de calculator: FC, GM, MF, SA, AB, pentru perioada 01.01.2023-31.12.2023</t>
  </si>
  <si>
    <t>ANEXĂ 2 LA PROGRAMUL ANUAL AL ACHIZIȚIILOR PUBLICE_ACHIZIȚII DIRECTE 2023</t>
  </si>
  <si>
    <t>72611000-6 Servicii de asistenta tehnica informatica (Rev.2)</t>
  </si>
  <si>
    <t>Servicii de generare facturi emise în sistemul RO-Efactura, actualizare si asistenta tehnica (abonament mentenanta și  update începand cu 2024: 210 euro/an)</t>
  </si>
  <si>
    <t>55000000-0</t>
  </si>
  <si>
    <t>1058 euro</t>
  </si>
  <si>
    <t>VP-IAMU</t>
  </si>
  <si>
    <t>videoproiector sala E307, 1 buc</t>
  </si>
  <si>
    <t>38652120-7 Videoproiectoare (Rev.2)</t>
  </si>
  <si>
    <t>2023_ECHIPAMENTE PERIFERICE; PIESE DE SCHIMB PENTRU ECHIPAMENTE PERIFERICE</t>
  </si>
  <si>
    <t>HP Document Feeder Kit pentru imprimanta HP LaserJet 700 Color MFP 755, 1 buc</t>
  </si>
  <si>
    <t>30125000-1 Piese si accesorii pentru fotocopiatoare (Rev.2)</t>
  </si>
  <si>
    <t>SSD extern 2TB, 1 buc</t>
  </si>
  <si>
    <t>30233132-5 Unitati de hard disk (Rev.2)</t>
  </si>
  <si>
    <r>
      <rPr>
        <b/>
        <sz val="12"/>
        <rFont val="Calibri"/>
        <family val="2"/>
        <scheme val="minor"/>
      </rPr>
      <t xml:space="preserve">2023_STAȚII DE LUCRU </t>
    </r>
    <r>
      <rPr>
        <b/>
        <sz val="10"/>
        <rFont val="Calibri"/>
        <family val="2"/>
        <scheme val="minor"/>
      </rPr>
      <t xml:space="preserve">(computer, sistem desktop, laptop, tableta, tableta grafica cu display); </t>
    </r>
    <r>
      <rPr>
        <b/>
        <sz val="12"/>
        <rFont val="Calibri"/>
        <family val="2"/>
        <scheme val="minor"/>
      </rPr>
      <t>PIESE DE SCHIMB PENTRU STAȚII DE LUCRU</t>
    </r>
  </si>
  <si>
    <t xml:space="preserve">2023_DIVERSE TAXE/DIVERSE COTIZATII </t>
  </si>
  <si>
    <t>taxa/tarif eliberare copie conforma a licentei de transport pe cont propriu pentru CT 02 UMC și CT 03 UMC + taxa raportare anuala catre ARR a situatiei privind numarul de autovehicule și a șoferilor existenți in UMC</t>
  </si>
  <si>
    <t xml:space="preserve">79941000-2 </t>
  </si>
  <si>
    <t xml:space="preserve">  
71350000-6
Servicii stiintifice si tehnice in inginerie
(Rev.2)</t>
  </si>
  <si>
    <t>Servicii de întocmire documentații cadastrale pentru înscrierea în Cartea funciară a dreptului de proprietate asupra constructiei C5 - Spațiu de învățământ și laborator-Parter, nr. cadastral 248976, Str. Cuartului nr.2, Constanta</t>
  </si>
  <si>
    <t>71354300-7 Servicii de cadastru (Rev.2)</t>
  </si>
  <si>
    <t xml:space="preserve">  
90470000-2
Servicii de curatare a apelor reziduale
(Rev.2)</t>
  </si>
  <si>
    <t>Servicii de desfundare și spălare cu autoutilitară de tip "WOMMA" a retelei de canalizare exterioara din incinta CSUN, bdul Aurel Vlaicu nr.123, Constanta</t>
  </si>
  <si>
    <t>90470000-2</t>
  </si>
  <si>
    <t xml:space="preserve">2023_Servicii de curatare a apelor reziduale </t>
  </si>
  <si>
    <t>CONTRACT subsecvent 1 ONAC (Acord-cadru nr.3225/21.12.2022)</t>
  </si>
  <si>
    <t xml:space="preserve">2023_HARTIE, PAPETARIE, ARTICOLE DE BIROTICA, MASINI, ECHIPAMENTE SI ACCESORII DE BIROU </t>
  </si>
  <si>
    <t>OBIECTE PRINCIPALE: 30197600-2 Hartie si carton tratate (Rev.2)</t>
  </si>
  <si>
    <t>30197642-8
Hartie pentru fotocopiatoare si xerografica
(Rev.2)</t>
  </si>
  <si>
    <t>februarie</t>
  </si>
  <si>
    <t>martie</t>
  </si>
  <si>
    <t>18159 (3680 euro)</t>
  </si>
  <si>
    <t>evaluare periodica a programului de studii universitare de licenta -Ingineria si protectia mediului in industrie</t>
  </si>
  <si>
    <t>redeventa anuala 2023 ptr.9710 mp (SLM-malul de Sud al Lacului Siutghiol)</t>
  </si>
  <si>
    <t xml:space="preserve">redeventa trim IV 2022 ptr. SLM  contract 14/529 din 01.10.2009 </t>
  </si>
  <si>
    <t>50530000-9 - Servicii de reparare şi de întreţinere a maşinilor (Rev.2)</t>
  </si>
  <si>
    <t>reparatie turbina eoliana BORNAY 3KW</t>
  </si>
  <si>
    <t>50530000-9</t>
  </si>
  <si>
    <t>30125100-2 Cartuse de toner</t>
  </si>
  <si>
    <t>cartus toner negru Xerox 6505 - Workcentre, 2 buc</t>
  </si>
  <si>
    <t>2023_CARTUSE DE TONER, CARTUSE DE CERNEALA</t>
  </si>
  <si>
    <t xml:space="preserve">2023_ PRODUSE ȘI ECHIPAMENTE DE TIPOGRAFIE </t>
  </si>
  <si>
    <t>2023_CĂRȚI, MANUALE, HĂRȚI, ZIARE, REVISTE; LOGBOOK-uri</t>
  </si>
  <si>
    <t>22110000-4 Carti tiparite (Rev.2)</t>
  </si>
  <si>
    <t>42912310-8 Aparate de filtrare a apei (Rev.2); 42912330-4 Aparate de purificare a apei (Rev.2)</t>
  </si>
  <si>
    <t xml:space="preserve">CONTRACT inchiriere 5 purificatoare de apa si 8 dozatoare cu 32 RECIPIENTE apa (3 OFERTE) </t>
  </si>
  <si>
    <t>IMCA Logbook-uri, 40 buc</t>
  </si>
  <si>
    <t>22000000-0 Imprimate si produse conexe (Rev.2)</t>
  </si>
  <si>
    <t>taxa anuala membru BIMCO</t>
  </si>
  <si>
    <t xml:space="preserve">2023_ARTICOLE TEXTILE </t>
  </si>
  <si>
    <t>39500000-7 Articole textile</t>
  </si>
  <si>
    <t>Rolete de interior Departament Navigatie</t>
  </si>
  <si>
    <t>39515410-2 Storuri de interior</t>
  </si>
  <si>
    <t>18300000-2 Articole de îmbrăcăminte</t>
  </si>
  <si>
    <t>Tricouri, 40 buc; hanorace, 25 buc</t>
  </si>
  <si>
    <t>2023_ARTICOLE DE ÎMBRĂCĂMINTE</t>
  </si>
  <si>
    <t>Produse de protocol Gala aniversara LSUMC 33 (foietaj sarat, 7kg; foietaj dulce, 5kg; apa plata 0,5L, 50 sticle; suc 0,5L, 50 sticle.</t>
  </si>
  <si>
    <t>15000000-8</t>
  </si>
  <si>
    <t>30192153-8 Stampile cu text (Rev.2)</t>
  </si>
  <si>
    <t>Ștampila automata "Bun de plata", 1 buc</t>
  </si>
  <si>
    <t>taxa publicare lucrari acceptate si prezentate la conferina ATOM-N 2022 in biblioteca SPIE</t>
  </si>
  <si>
    <t>octombrie</t>
  </si>
  <si>
    <t>august</t>
  </si>
  <si>
    <t>septembrie</t>
  </si>
  <si>
    <t>aprilie</t>
  </si>
  <si>
    <t xml:space="preserve">mai </t>
  </si>
  <si>
    <t>iunie</t>
  </si>
  <si>
    <t>mai</t>
  </si>
  <si>
    <t>Cazare 6 nopti Londra, intrunire IAMU 5-11 februarie 2023</t>
  </si>
  <si>
    <t>30192700-8 Papetarie</t>
  </si>
  <si>
    <t>toner negru TK-5240K-toner kit black, toner rosu TK-5240M-toner kit magenta, toner galben TK-5240Y-toner kit yellow, toner cyan TK-5240C - toner kit cyan</t>
  </si>
  <si>
    <t xml:space="preserve">februarie </t>
  </si>
  <si>
    <t>Licenta anuala CST Studio Suite Teach pentru perioada 28 februarie 2023-27 februarie 2024</t>
  </si>
  <si>
    <t>Tonere ptr Xerox C315 A4 color 2buc cartus negru, 1 buc cyan, 1 buc magenta, 1 buc yellow</t>
  </si>
  <si>
    <t>Tonere ptr Xerox C315 A4 color 2buc cartus negru, 2 buc cyan, 2 buc magenta, 2 buc yellow</t>
  </si>
  <si>
    <t>Imagine unit cyan pentru Konica Minolta C227 Bizzhub</t>
  </si>
  <si>
    <t>30125000-1 Piese si accesorii pentru fotocopiatoare</t>
  </si>
  <si>
    <t>Cartuse toner ptr Kyocera ECOSYS M5526CDN 2buc cartus negru, 1 buc cyan, 1 buc magenta, 1 buc yellow</t>
  </si>
  <si>
    <t>conectori pass Through RJ45, 300 buc; priza aplicata dubla UTP CAT 6 Ecranata alba, 30 buc; rola cablu UTP cupru cat 6, 300 m</t>
  </si>
  <si>
    <t>32400000-7 Retele</t>
  </si>
  <si>
    <t>Mentenanta si upgrade pentru licenta MATLAB versiunea Classroom Academic Licence (Student use in laboratories) si pentru toolbox-uri, pentru perioada 31.01.2023-30.01.2024</t>
  </si>
  <si>
    <t>cartus negru HP302XL - 2 buc si cartus color HP302XL - 1 buc pentru imprimanta HP Deskjet 2130</t>
  </si>
  <si>
    <t>4 buc tonere originale ptr imprimanta multifunctional Inkjet EPSON WorkForce Pro WF-5620: T7891-BLACK - 1buc, T7892-CYAN  - 1buc, T7893-MAGENTA  - 1buc, T7894-YELLOW  - 1buc</t>
  </si>
  <si>
    <t>cotizație membru pe anul 2023 la Consiliul National al Rectorilor</t>
  </si>
  <si>
    <t>Fisete metalice, 5 buc</t>
  </si>
  <si>
    <t>39122100-4 Dulapuri</t>
  </si>
  <si>
    <t>2023_MOBILIER; ACCESORII PENTRU MOBILIER; MATERIALE SI SERVICII RECONDITIONARE MOBILIER</t>
  </si>
  <si>
    <t>39800000-0 Produse de curatat si de lustruit (Rev.2) 33760000-5
Hartie igienica %% batiste %% servete
din hartie pentru maini si servete de masa
(Rev.2)                 36673000-9 Maturi si perii de diverse tipuri (Rev.1)</t>
  </si>
  <si>
    <t>2023_ECHIPAMENTE, MATERIALE SI PRODUSE DE CURATENIE SI INTRETINERE (echipamente de curatenie, materiale de curatenie, dezinfectant maini si suprafete, dozatoare, prosoape hartie)</t>
  </si>
  <si>
    <t>rezerva mop 250g, 70 buc; prosop hartie pentru dozator, 1000 pachete; prosop hartie pentru dozator TORK, 60 pachete</t>
  </si>
  <si>
    <t>33760000-5; 33760000-5</t>
  </si>
  <si>
    <t>Rolete de interior sala P005</t>
  </si>
  <si>
    <t>39700000-9 Aparate de uz casnic (Rev.2)</t>
  </si>
  <si>
    <t>aparate aer conditionat, 18 000 BTU, Sala P005, 2 buc</t>
  </si>
  <si>
    <t>39717000-1 Ventilatoare si aparate de aer conditionat</t>
  </si>
  <si>
    <t>325 euro</t>
  </si>
  <si>
    <t>mentenanta perioada 04.03.2023-03.03.2024 clasa de adrese IP tip PA 193.231.75.0/24</t>
  </si>
  <si>
    <t>cotizatie membru aferenta anului 2023 la Asociatia Clusterul de Excelenta in Securitate</t>
  </si>
  <si>
    <t>50610000-4 Servicii de reparare si de intretinere a echipamentului de securitate (Rev.2)</t>
  </si>
  <si>
    <t>roviniete autovehiculele universitatii (3 buc cat A, 1 buc cat B, 1 buc cat G, 1 buc cat H)</t>
  </si>
  <si>
    <t xml:space="preserve">2023_SERVICII DE PUBLICITATE ȘI DE PROMOVARE       </t>
  </si>
  <si>
    <t>79341000-6 Servicii de publicitate</t>
  </si>
  <si>
    <t>Servicii de promovare în presa online eveniment "Aniversare a 33 ani de la înființarea UMC"</t>
  </si>
  <si>
    <t>79342200-5 Servicii de promovare</t>
  </si>
  <si>
    <t>50116500-6 Servicii de reparare a pneurilor, inclusiv montare si echilibrare (Rev.2)</t>
  </si>
  <si>
    <t>Multifunctionale laser color A4, 3 buc</t>
  </si>
  <si>
    <t>30232110-8 - Imprimante laser</t>
  </si>
  <si>
    <t>ups 1300 VA, 1 bucata</t>
  </si>
  <si>
    <t>anunt de licitatie publica in ziar national si ziar local</t>
  </si>
  <si>
    <t>The Nautical Institute logbook-uri, 40 bucati</t>
  </si>
  <si>
    <t>routere wi-fi, 30 bucati</t>
  </si>
  <si>
    <t>32420000-3 Echipament de retea</t>
  </si>
  <si>
    <t>mapa documente personalizata, 2 bucati</t>
  </si>
  <si>
    <t>22462000-6</t>
  </si>
  <si>
    <t xml:space="preserve">50750000-7 Servicii de intretinere a ascensoarelor (Rev.2) </t>
  </si>
  <si>
    <t>50750000-7</t>
  </si>
  <si>
    <t>Servicii de mentenanță și revizire generala ascensoare marca H2NE EXTINDERE CORP B SLM 01.03.2023-30.04.2024</t>
  </si>
  <si>
    <t>boiler electric 220 v, 10 litri, 1 buc</t>
  </si>
  <si>
    <t>42161000-5 Boilere de apa calda (Rev.2)</t>
  </si>
  <si>
    <t>2023_ ECHIPAMENTE SI APARATE ELECTROCASNICE</t>
  </si>
  <si>
    <t>Produse și materiale constructii reparatii si intretinere incint sedii UMC</t>
  </si>
  <si>
    <t>Produse și materiale pentru intretinere și reparații instalatii sanitare sedii UMC</t>
  </si>
  <si>
    <t>44411000-4</t>
  </si>
  <si>
    <t>2023_ PRODUSE ȘI MATERIALE PENTRU INSTALATII ELECTRICE</t>
  </si>
  <si>
    <t>31214100-0 Intrerupatoare (Rev.2)</t>
  </si>
  <si>
    <t>Foarfeca tabla, 2 buc; Fierastrau pentru gips carton, 2 buc; Mixer turbo pentru mortar, 2 buc; Chei fixe duble diverse, 2 seturi; Gletiera inox, 2 buc; Extractiare pentru suruburi, 2 seturi; Masina de gaurit/insurubat, 2 buc; Pistol spuma poliuretanica, 2 buc</t>
  </si>
  <si>
    <t xml:space="preserve">44316500-3; 44511000-5  </t>
  </si>
  <si>
    <t>martisoare 125 bucati</t>
  </si>
  <si>
    <t>39298900-6 Diverse articole decorative</t>
  </si>
  <si>
    <t>Carti tehnice din domeniul Inginerie Maritimă și Navigație, 10 buc</t>
  </si>
  <si>
    <t>Generator de curent trifazat cu panou automatizare-7,9 KvA, SLM</t>
  </si>
  <si>
    <t>31120000-3 Generatoare (Rev.2)</t>
  </si>
  <si>
    <t>Aparatura; Produse și Materiale pentru electronică</t>
  </si>
  <si>
    <t>placuta afisaj sala P008</t>
  </si>
  <si>
    <t>44423450-0 Placute indicatoare (Rev.2)</t>
  </si>
  <si>
    <t>calculator stiintific, diplay dublu, auto power off, cu carcasa, 240 functii, 10+2 digits, 30 bucati</t>
  </si>
  <si>
    <t>30141200-1 Calculatoare de birou</t>
  </si>
  <si>
    <t>Contract subsecvent 3 ONAC - LECOM BIROTICA ARDEAL SRL (acord cadru nr 1229/CN/01.02.2022)</t>
  </si>
  <si>
    <t>placheta aniversara cu caseta de plus</t>
  </si>
  <si>
    <t>Servicii de audit energetic Extindere POR (Raport de audit energetic+Certificat de performanță energetică)</t>
  </si>
  <si>
    <t>71314300-5 Servicii de consultanta in eficienta energetic</t>
  </si>
  <si>
    <t>71314000-2 - Servicii de energie electrică şi servicii conexe</t>
  </si>
  <si>
    <t xml:space="preserve">71241000-9
</t>
  </si>
  <si>
    <t>71310000-4 - Servicii de consultanţă în domeniul ingineriei şi al construcţiilor</t>
  </si>
  <si>
    <t>Servicii de întocmire măsurători cadastrale</t>
  </si>
  <si>
    <t>71354300-7 Servicii de cadastru</t>
  </si>
  <si>
    <t>Servicii de remediere defecțiuni auto CT 08 WUS (scurgeri ulei motor)</t>
  </si>
  <si>
    <t>79400000-8 - Consultanţă în afaceri şi în management şi servicii conexe</t>
  </si>
  <si>
    <t>reparatie generator PRAMAC GBW 22</t>
  </si>
  <si>
    <t>50532300-6 Servicii de reparare si de intretinere a generatoarelor (Rev.2)</t>
  </si>
  <si>
    <t>baterii R6-100 buc, baterii buton CR2032-10 buc, baterii 9V-10 buc, baterii LR 03-50 buc, acumulatori reincarcabili HR03-50 buc</t>
  </si>
  <si>
    <t>31440000-2 Baterii</t>
  </si>
  <si>
    <t>switch-1 buc, acces point UNIFY-1buc</t>
  </si>
  <si>
    <t>39298700-4 - Trofee (Rev.2)</t>
  </si>
  <si>
    <t>Servicii de vulcanizare (schimbat anvelope, echilibrare roti, efectuare reglaje, îndreptat janta</t>
  </si>
  <si>
    <t>90900000-6 Servivicii de curatenie si igienizare</t>
  </si>
  <si>
    <t>PROIECT 101084323 BLOW - Black sea floating offshore wind in cadrul HORIZON-CL5-2021-D3-03</t>
  </si>
  <si>
    <t>Servicii de prelucrare date de baza meteorologice in vederea obtinerii de date integrate de tip "metocean standard"</t>
  </si>
  <si>
    <t>71351920-2-Servicii de oceanografie si de hidrologie</t>
  </si>
  <si>
    <t>proiect 2023</t>
  </si>
  <si>
    <t xml:space="preserve">2023_SERVICII DE CONSULTANŢĂ </t>
  </si>
  <si>
    <t xml:space="preserve">79400000-8 </t>
  </si>
  <si>
    <t>Servicii de consultanta pentru realizarea și depunerea proiectului HORIZON-CL5-2021-D3-03 (UMC unul dintre parteneri)</t>
  </si>
  <si>
    <t>Cheltuieli indirecte proiect HORIZON-CL5-2021-D3-03</t>
  </si>
  <si>
    <t>Proiect FLAG, 156746</t>
  </si>
  <si>
    <t>2023_ ECHIPAMENTE DE URGENȚĂ ȘI DE SIGURANȚĂ</t>
  </si>
  <si>
    <t>35100000-5 - Echipament de urgenta si de siguranta
(Rev.2)</t>
  </si>
  <si>
    <t>2023_ ARTICOLE DE ÎMBRĂCĂMINTE PENTRU UZ PROFESIONAL</t>
  </si>
  <si>
    <t>18100000-0  - Imbracaminte de uz profesional %%
imbracaminte speciala de lucru si
accesorii (Rev.2)</t>
  </si>
  <si>
    <t>Detectori de fum, 11 buc și lampă exit, 3 buc Sisteme de securitate Sediul Central UMC</t>
  </si>
  <si>
    <t>afise A3-144 bucati; flyere - 7200 bucati</t>
  </si>
  <si>
    <t>capsule cafea-30 cutii, pahare carton-10 seturi, servetele de masa-6 pachete, betisoare plastic-1 set</t>
  </si>
  <si>
    <t>Materiale si componente electronice</t>
  </si>
  <si>
    <t>31711000-3 - Accesorii electronice</t>
  </si>
  <si>
    <t>Componente mecanice pentru lucrari practice ETC</t>
  </si>
  <si>
    <t xml:space="preserve">44316500-3  - Lacatusarie (Rev.2) </t>
  </si>
  <si>
    <t>aer conditionat 14.400 BTU, 3 buc</t>
  </si>
  <si>
    <t xml:space="preserve">produse si materiale de curatenie </t>
  </si>
  <si>
    <t>39831240-0</t>
  </si>
  <si>
    <t>22900000-9 Diverse imprimate</t>
  </si>
  <si>
    <t>toner color, 2300 p/buc - 2 seturi si toner negru, 6500 p/buc -2 bucati pentru multifunctional HP M477fdw</t>
  </si>
  <si>
    <t>toner color, 24000 p/buc - 1 set si toner negru, 24000 p/buc - 2 bucati pentru multifunctional Ineo+ 257i</t>
  </si>
  <si>
    <t>CONSTRUCȚII, SANITARE, LĂCĂTUȘĂRIE</t>
  </si>
  <si>
    <t>44000000-0 Structuri şi materiale de construcţii; produse auxiliare pentru construcţii</t>
  </si>
  <si>
    <t>Materiale pentru Lucrari de reparare și modernizare sistem de canalizare interioara si exterioara corp C3, CSUN</t>
  </si>
  <si>
    <t xml:space="preserve">2023_PRODUSE ȘI MATERIALE PENTRU CONSTRUCȚII, PRODUSE ȘI MATERIALE PENTRU INSTALATII SANITARE; SCULE DE MÂNĂ; PRODUSE ȘI MATERIALE DE LACATUSERIE; FERONERIE      </t>
  </si>
  <si>
    <t>perfecționare profesională cadre didactice UMC, 16 persoane</t>
  </si>
  <si>
    <t>79633000-0</t>
  </si>
  <si>
    <t>Servicii de perfecţionare a personalului (79633000-0); 80530000 8 Servicii de formare profesionala</t>
  </si>
  <si>
    <t>50300000-8</t>
  </si>
  <si>
    <t>servicii de reparații imprimantă Konica Minolta Bizhub 215</t>
  </si>
  <si>
    <t>50323200-7 Servicii de reparare a perifericelor informatice</t>
  </si>
  <si>
    <t>Transfer belt imprimantă OKI MC563 A4</t>
  </si>
  <si>
    <t>toner negru 7000 pagini imprimantă OKI MC563 A4, 2 buc</t>
  </si>
  <si>
    <t>aer conditionat 12000 BTU, montaj inclus -2 bucati</t>
  </si>
  <si>
    <t>set tonere color, 5000 p/buc - 1 set; toner negru, 6500 p/buc - 1 buc pentru multifunctional HP M477fdn</t>
  </si>
  <si>
    <t>toner negru -1 bucata pentru multifunctional HP MFP 479fdw</t>
  </si>
  <si>
    <t xml:space="preserve">
71630000-3 - Servicii de inspecţie şi testare tehnică 71356000-8- Servicii tehnice (Rev.2)</t>
  </si>
  <si>
    <t xml:space="preserve">2023_Servicii de reparare şi de întreţinere: maşini neelectrice, maşini şi aparate electrice şi echipament conex                                                </t>
  </si>
  <si>
    <t>71630000-3 - Servicii de inspecţie şi testare tehnică</t>
  </si>
  <si>
    <t>CONTRACT subsecvent 2 ONAC (Acord-cadru nr.3225/21.12.2022)</t>
  </si>
  <si>
    <t>256,49 (52,12 euro)</t>
  </si>
  <si>
    <t>90711100-5 - Evaluare a riscurilor sau a pericolelor, alta decât cea pentru construcţii</t>
  </si>
  <si>
    <t>Servicii de analiza de risc la securitatea fizică de către Evaluator de risc la securitatea fizocă, autorizat RNERSF</t>
  </si>
  <si>
    <t>90711100-5</t>
  </si>
  <si>
    <t>Pliante cu oferta educationala a universitatii, 3500 buc</t>
  </si>
  <si>
    <t>taxa participare conferinta IEEE 2023 Tamas</t>
  </si>
  <si>
    <t>60140000-1 - Servicii de transport de pasageri ocazional</t>
  </si>
  <si>
    <t>transport Constanta-Otopeni-Constanta Tamas Razvan, conferinta IEEE 2023</t>
  </si>
  <si>
    <t xml:space="preserve">2023_SERVICII HOTELIERE, DE RESTAURANT - Anexa 2           </t>
  </si>
  <si>
    <t>Cazare hotel pe timpil conferintei IEEE 2023 Tamas</t>
  </si>
  <si>
    <t>Listare, lipire, copertare vol 1 Marine Technology and Environment pentru anul 2023, 15 exemplare</t>
  </si>
  <si>
    <t>7980000-2 Servicii tipografice si servicii conexe</t>
  </si>
  <si>
    <t>2023_ SERVICII TIPOGRAFICE ȘI SERVICII CONEXE</t>
  </si>
  <si>
    <t>Supraveghere și monitorizare anuala/intermediară cursuri organizate de un furnizor de educatie, de formare profesionala sau de perfectionare de catre ANR Constanta</t>
  </si>
  <si>
    <t>2023_ECHIPAMENTE INDUSTRIALE  - POMPE SI COMPRESOARE</t>
  </si>
  <si>
    <t>44511000-5 Scule de mana</t>
  </si>
  <si>
    <t>cablu de pornire si de transfer auto, 2 set</t>
  </si>
  <si>
    <t>cheie de roțI telescopica, 2 buc; prelungitor gheie tubulara, 2 buc</t>
  </si>
  <si>
    <t>31224400-6 Cabluri de conectare</t>
  </si>
  <si>
    <t>baterii alcaline R03, 1.5V (AAA), 200 buc; baterii alcaline R6, 1,5V (AA), 100 buc</t>
  </si>
  <si>
    <t>capsator cu brat lung, capacitate 25 coli</t>
  </si>
  <si>
    <t>30197320-5 Capsatoare</t>
  </si>
  <si>
    <t>toner 006RO4368-71 black, cyan, magenta, yellow</t>
  </si>
  <si>
    <t xml:space="preserve">2023_ COMBUSTIBILI LICHIZI, GAZOSI, SOLIZI SI ULEIURI </t>
  </si>
  <si>
    <t>Breloc chei, 200 buc și duplicate chei yale, 55 buc</t>
  </si>
  <si>
    <t>44423000-1 Diverse articole</t>
  </si>
  <si>
    <r>
      <rPr>
        <b/>
        <sz val="12"/>
        <rFont val="Calibri"/>
        <family val="2"/>
        <scheme val="minor"/>
      </rPr>
      <t xml:space="preserve">2023_PRODUSE ȘI ACCESORII PENTRU STAȚII DE LUCRU </t>
    </r>
    <r>
      <rPr>
        <b/>
        <sz val="10"/>
        <rFont val="Calibri"/>
        <family val="2"/>
        <scheme val="minor"/>
      </rPr>
      <t>(monitor, tastatura, mouse, tableta grafica fara monitor, hard/ssd extern, router, usb, acces point, memory stick, rețelistică)</t>
    </r>
  </si>
  <si>
    <t>încărcător laptop Lenovo catedra SFU</t>
  </si>
  <si>
    <t>31158000-8 Încărcătoare</t>
  </si>
  <si>
    <t>toner negru 8000 pagini-2 bucati, toner color 5500 p/culoare - 1 set pentru multifunctional Xerox C315</t>
  </si>
  <si>
    <t>taxa extras de carte funciara</t>
  </si>
  <si>
    <t>Materiale publicitare (tricouri- 150buc, geanta documente - 3 buc; pixuri personalizate - 100 buc, geaca din fas - 100 buc, bloc notes - 50 buc)</t>
  </si>
  <si>
    <t>39294100-0 Produse informative si de promovare</t>
  </si>
  <si>
    <t>proiect CNFIS-FDI-2023-F-0607</t>
  </si>
  <si>
    <t>aprile</t>
  </si>
  <si>
    <t>standuri decupate la marime naturala (ofiter baiat-1 bucata, ofiter fata-1 bucata)</t>
  </si>
  <si>
    <t>buget
Capitan pe nava viitorului!</t>
  </si>
  <si>
    <t>rucsac drumetie 30 L cu personalizare, 12 bucati</t>
  </si>
  <si>
    <t>placheta aniversara cu caseta de plus, 2 bucati</t>
  </si>
  <si>
    <t>agenda personalizata 53 bucati, pix personalizat 50 bucati</t>
  </si>
  <si>
    <r>
      <rPr>
        <b/>
        <sz val="10"/>
        <rFont val="Calibri"/>
        <family val="2"/>
        <scheme val="minor"/>
      </rPr>
      <t xml:space="preserve">Buget
</t>
    </r>
    <r>
      <rPr>
        <sz val="10"/>
        <rFont val="Calibri"/>
        <family val="2"/>
        <scheme val="minor"/>
      </rPr>
      <t>Sesiune Comunicari Stiintifice</t>
    </r>
  </si>
  <si>
    <t>tricouri personalizate, 15 buc, eveniment Cupa UMC 2023</t>
  </si>
  <si>
    <t>produse personalizate pentru Maritime Summer University 2023</t>
  </si>
  <si>
    <t>ROLL-UP 85x200 cm, profil aluminiu, husa protectie - 1 bucata</t>
  </si>
  <si>
    <t>iulie</t>
  </si>
  <si>
    <t>Produse personalizate pentru Maritime Summer University 2023 (104 tricouri)</t>
  </si>
  <si>
    <t>placuta afisaj sala E119</t>
  </si>
  <si>
    <t>Rollup-up, 2 buc; Pop-up, 1 buc; ecusoane cu snur oersonalizate,100 buc-Cyber ETTE 20-22 iunie 2023</t>
  </si>
  <si>
    <t>pana la 30.09.2023</t>
  </si>
  <si>
    <t xml:space="preserve">placheta aniversara </t>
  </si>
  <si>
    <t>plachete gravate informative UMC, 6 buc</t>
  </si>
  <si>
    <t>pix cu mecanism si stick, 50 set, activitate extracuriculara SOS NATURA</t>
  </si>
  <si>
    <t>55520000-1 - Servicii de catering (Rev.2)
55510000-8 - Servicii de cantina (Rev.2)</t>
  </si>
  <si>
    <t>Acces premium pe platforma de monitorizare FRONIUS, pe 36 luni</t>
  </si>
  <si>
    <t>72320000-4 - Servicii de baze de date (Rev.2)</t>
  </si>
  <si>
    <t>mese servite de studenti aflati in practica</t>
  </si>
  <si>
    <t>55510000-8</t>
  </si>
  <si>
    <t>servicii catering 19-20 mai 2023</t>
  </si>
  <si>
    <t>Buget
Sesiune de Comunicari Stiintifice</t>
  </si>
  <si>
    <t>servicii coffe break Scoala de Vara + Conferinta ETEE</t>
  </si>
  <si>
    <t>servicii  de catering  2 octombrie 2023</t>
  </si>
  <si>
    <t>servicii  de catering SOS NATURA</t>
  </si>
  <si>
    <t>servicii de catering activitati extracuriculare, 30 persoane, GREEN LIVE</t>
  </si>
  <si>
    <t>servicii de catering activitati extracuriculare, 30 persoane, CLUBUL CELOR 3R</t>
  </si>
  <si>
    <t>servicii de montaj si configurare invertor SMA, controllere, invertor turbina eoliana</t>
  </si>
  <si>
    <t>servicii de reparații ale Generatorului de curent, Sediul Central al UMC</t>
  </si>
  <si>
    <t>Prelungire perioada de garantie invertor Fronius cu 10 ani începand de la 07.11.2023</t>
  </si>
  <si>
    <t>taxa participare simpozion Management administrativ si financiar universitar, 27-30.04.2023</t>
  </si>
  <si>
    <t>cotizatie anuala la Asociatia Grup Local Dobrogea Nord</t>
  </si>
  <si>
    <t>taxa atribuire DOI Revista JMTE</t>
  </si>
  <si>
    <t xml:space="preserve">redeventa trim I 2023 30/04/2023 Contract 141 529 din 01.10.2009 </t>
  </si>
  <si>
    <t>7027,80</t>
  </si>
  <si>
    <t>cotizatie membru Asociatia Anelis Plus anul 2023</t>
  </si>
  <si>
    <t>IUNIE</t>
  </si>
  <si>
    <t>taxa participare conferinta IAMUC 2023</t>
  </si>
  <si>
    <t>taxa anuala membru grupul DP TEG</t>
  </si>
  <si>
    <t>taxa de acces in oras pentru transport piese componente simulator DP</t>
  </si>
  <si>
    <t>taxa de participare la conferinta ISEEE 2023</t>
  </si>
  <si>
    <t>taxa atribuire DOI trim.III2023 conform contract 1303/2021 (Taxa atribuire DOI revista JMTE)</t>
  </si>
  <si>
    <t>Lucrari de reparații tâmplărie din aluminiu - Sediul Central UMC (3 oferte)</t>
  </si>
  <si>
    <t>45421000-4 - Lucrări de tâmplărie</t>
  </si>
  <si>
    <t>Lucrari de compartimentare cu pereți nestructurali din gips-carton, precum și extindere rețea de curenti slabi si curenti tari Sala P05 și P17, C1, corpo B, SLM  (3 oferte)</t>
  </si>
  <si>
    <t>45000000-7 - Lucrări de construcţii</t>
  </si>
  <si>
    <t>Lucrari de reparatii curente la nivelul hidroizolatiei bituminoase a acoperisului tip terasa necirculabila aferent cladirii C3-Biblioteca Universitara din incinta Complex Sportiv Universitar Neptun, Bdul Aurel Vlaicu nr.123   (3 oferte)</t>
  </si>
  <si>
    <t>45261310-0 - Lucrari de hidroizolare (Rev.2)</t>
  </si>
  <si>
    <t>Dozator sapun lichid, alb, 1000ml, actionare manuala, 20 buc; dispenser prosoape hartie pliate Z, alb, 15 buc; Racleta profesionala pentru sters geamuri, inox ,45 cm, 4 buc; maner telescopic profesional 300 cm (2x150 cm), 4 buc.</t>
  </si>
  <si>
    <t>39800000-0 Produse de curatat si de lustruit (Rev.2)</t>
  </si>
  <si>
    <t>Solutie spalare parbriz de vara - 40l, odorizant habitaclu-25 buc, solutie(aditiv) curatat injectoare(diesel) - 10 buc, lichid spalare caroserie(sampon auto) - 20l, solutie(aditiv) curatat injectoare(benzina) -2 buc(200ml/recipient), aditiv ulei motor - 3 buc(75gr/recipient), raclete(stergator absorbant) cu coada metalica pt. parbriz - 6 buc</t>
  </si>
  <si>
    <t xml:space="preserve">39831500-1 Produse de curatat pentru automobile;
 24957000-7 Aditivi chimici     </t>
  </si>
  <si>
    <t xml:space="preserve">coșuri de gunoi cu scrumieră, 12 buc </t>
  </si>
  <si>
    <t>44613800-8</t>
  </si>
  <si>
    <t>tonere 006R04368 - 2 buc, 006R04369-1buc,  006R04370-1buc,  006R04371-1buc</t>
  </si>
  <si>
    <t>tonere pentru multifunctional Xerox C315 A4 - 006R04368 + 006R04369 + 006R04370 + 006R04371</t>
  </si>
  <si>
    <t>set tonere color CF411A+CF412A+CF413A, 2300 pag/bucata -1 set; toner negru CF410A, 6500 pag/bucata- 1 bucată</t>
  </si>
  <si>
    <t>toner negru TK-5240K - toner kit black</t>
  </si>
  <si>
    <t>Cartus negru pentru imprimanta HP LASERJET PRO M201, MFP M225 - 2 buc (cod CF283XC)</t>
  </si>
  <si>
    <t>tonere imprimanta RICOH SP C360 SNW - 2 buc negre C360HE, 1 set color C+M+Y C360HE</t>
  </si>
  <si>
    <t>Toner negru - 2 buc, toner cyan, magenta, yellow - 1 set</t>
  </si>
  <si>
    <t>kit cartuse toner negru ptr Konica Minolta C227 Bizhub, 3 bucati</t>
  </si>
  <si>
    <t>set tonere imprimanta HP laserjet 700 color MFP</t>
  </si>
  <si>
    <t>toner negru TN421 sau TN423 black, cyan- 1buc, magenta - 1buc si yellow - 1 buc</t>
  </si>
  <si>
    <t>Materiale personalizate ptr activitatii extracuriculare CLUBUL CELOR 3R-Reduce și GREEN LIVE (30+30 persoane), 3 oferte</t>
  </si>
  <si>
    <t xml:space="preserve">placheta aniversara, o oferta </t>
  </si>
  <si>
    <t>aranjament floral</t>
  </si>
  <si>
    <t>14212410-7 Pamant vegetal (Rev.2)</t>
  </si>
  <si>
    <t>Pamant de flori universal 4 saci de 50 l./sac</t>
  </si>
  <si>
    <t>Aranjamente florale ptr. "Festivitatea de deschidere a anului universitar 2023-2024"</t>
  </si>
  <si>
    <t>03121210-0 - Aranjamente florale (Rev.2)</t>
  </si>
  <si>
    <t>vp</t>
  </si>
  <si>
    <t>octombie</t>
  </si>
  <si>
    <t>Apa fierbinte, incalzire/2023 - TERMOFICARE CONSTANTA SRL</t>
  </si>
  <si>
    <t>Furnizare energie electrica BRM incepand cu 01.04.2023</t>
  </si>
  <si>
    <t>Coroana de flori</t>
  </si>
  <si>
    <t>bilete avion Otopeni-Londra-Otopeni Hanzu Radu, intrunire IAMU 5-11 februarie 2023</t>
  </si>
  <si>
    <t>pana la 27.09.2023</t>
  </si>
  <si>
    <t>cartuse 45862848, 45862814, 45862815, 45862816 ptr OKI MC883</t>
  </si>
  <si>
    <t xml:space="preserve">Unitate cilindru negru cu montaj pentru Konica Minolkta C224e-Bizhub </t>
  </si>
  <si>
    <t>Kituri Role ADF (separare+preluare+registrare) si role tava A4 + servicii de constatare, mentenanta si reparatii multifunctionala Konica Minolta</t>
  </si>
  <si>
    <t>videoproiector 3000 lm sala P016, 1 buc; cablu HDMI 4k T-T 15m - 1 bucata, adaptor universal VESA - 1 bucata</t>
  </si>
  <si>
    <t>drum unit (unitate cilindru) negru pentru Konica Minolta C224e - Bizhub</t>
  </si>
  <si>
    <t>recipient toner rezidual ptr Xerox workcenter 6515</t>
  </si>
  <si>
    <t>unitate fuser- 1 buc si waste bottle - 2 buc pt HP laserjet 700 MFP M775</t>
  </si>
  <si>
    <t>cilindru negru, yellow, magenta, cyan ptr. OKI MC883 birou 502</t>
  </si>
  <si>
    <t>cartuse CF410X - 2 BUC</t>
  </si>
  <si>
    <t>toner yellow, magenta, cyan, negru PTR. OKI MC 562 BIROU 113</t>
  </si>
  <si>
    <t>66510000-8</t>
  </si>
  <si>
    <t>Polite de asigurare facultativa(casco)+RCA+polita de asigurare pasageri si bagaje</t>
  </si>
  <si>
    <t>Inspectie tehnica periodica (ITP) autobuze CT 08 WUS; CT 11 UMC; CT 12 UMC; CT 02 UMC; CT 03 UMC</t>
  </si>
  <si>
    <t>valoare la 11.10.2023</t>
  </si>
  <si>
    <t>Set de 4 cartuse compatibile cu HP MFP 180n CF530A, CF531A, CF532A, CF533A</t>
  </si>
  <si>
    <t>cartus negru original ptr Konica Minolta Bizhub C227</t>
  </si>
  <si>
    <t>32420000-3 Echipament de retea (Rev.2)</t>
  </si>
  <si>
    <t>buget</t>
  </si>
  <si>
    <t>computer de birou AIO, 8 bucăți</t>
  </si>
  <si>
    <t>unitati PC desktop, 4 bucati</t>
  </si>
  <si>
    <t>SSD 500GB - 2 buc</t>
  </si>
  <si>
    <t>30233132-5 - Unităţi de hard disk</t>
  </si>
  <si>
    <t xml:space="preserve">ssd intern 4TB cu adaptor, 16 buc </t>
  </si>
  <si>
    <t>2023_ ECHIPAMENTE FOTOGRAFICE; ACCESORII ECHIPAMENTE FOTOGRAFICE_ECHIPAMENTE DE INREGISTRARE SAU DE REDARE A SUNETULUI SAU A IMAGINII; ACCESORII ECHIPAMENTE DE INREGISTRARE SAU DE REDARE A SUNETULUI SAU A IMAGINII</t>
  </si>
  <si>
    <t>38650000-6 - Echipament fotografic (Rev.2)</t>
  </si>
  <si>
    <t>Sistem Pan-Tilt (dispozitiv de montare pe care o cameră poate fi rotită într-un plan orizontal sau intr-un plan vertical) cu cap foto panoramic motorizat (2buc) si brat de legatura _ Syrp Sistem Pan-Tilt Genie Mini II x 2 cu brat sau echivalent</t>
  </si>
  <si>
    <t>adaptoare Laptop Lenovo V130-15IKB - 3 buc; mouse optic USB - 10 buc</t>
  </si>
  <si>
    <t>memorie USB 16GB, 20 buc; memorie USB 32GB, 10 buc</t>
  </si>
  <si>
    <t>30234500-3 Suporturi de stocare cu memorie (Rev.2)</t>
  </si>
  <si>
    <t>monitoare 34 inch curbate, 4 buc</t>
  </si>
  <si>
    <t>33195100-4 Monitoare (Rev.2)</t>
  </si>
  <si>
    <t>Buget</t>
  </si>
  <si>
    <t>ochelari VR cu controlere pentru maini, 6 seturi</t>
  </si>
  <si>
    <t xml:space="preserve">Surse de tensiune calculator - 16 buc </t>
  </si>
  <si>
    <t>Extindere rețea fibra optica; Furnizare și instalare LINk Radio PtP</t>
  </si>
  <si>
    <t>32412000-4 Retea de comunicatii</t>
  </si>
  <si>
    <t>USB - 200 buc</t>
  </si>
  <si>
    <t>30234600-4 Memorie flash (Rev.2)</t>
  </si>
  <si>
    <t xml:space="preserve"> VP </t>
  </si>
  <si>
    <t>pana la data de 26.09.2023</t>
  </si>
  <si>
    <t>subansamble computere</t>
  </si>
  <si>
    <t>laptop 18 inch 1 bucata</t>
  </si>
  <si>
    <t>unitati PC desktop, 9 bucati</t>
  </si>
  <si>
    <t>laptop 16 inch, 1 bucata</t>
  </si>
  <si>
    <t>accesorii pentru computere (tastaturi, moouse, sursa UPS, suport unitate PC cu roti, monitor LED-5 BUC, monitor de teren LCD TFT-3 BUC, suport cu roti monitor 32 inch, splitter displayport, placa de captura interna, placa de captura externa, card reader, switch retea, switch retea POE, cabluri de retea, cablu HDMI, cablu displayport)</t>
  </si>
  <si>
    <t>mouse 10 bucati</t>
  </si>
  <si>
    <t>NAS dispozitiv de stocare date-1 buc, HDD pentru NAS-4 buc, swirch 24 porturi POE-1 buc, firewall VPN-1 buc</t>
  </si>
  <si>
    <t>48190000-6 - Pachete software educationale (Rev.2)</t>
  </si>
  <si>
    <t>LOT 8 -licente digitale RulesMaster Pro 4 LAN Server, 20 bucăți</t>
  </si>
  <si>
    <t xml:space="preserve">LOT 7 - LICENȚE SOFTWARE MORILD SHIP&amp;BRIDGE VR SIMULATOR sau echivalent </t>
  </si>
  <si>
    <t>2023_PACHETE SOFTWARE EDUCATIONALE</t>
  </si>
  <si>
    <t>2023_PACHETE SOFTWARE DE COMUNICATII</t>
  </si>
  <si>
    <t>48510000-6 Pachete software de comunicatii (Rev.2)</t>
  </si>
  <si>
    <t>software antiplagiat</t>
  </si>
  <si>
    <t>48317000-3 Pachete software pentru editare de text</t>
  </si>
  <si>
    <t>licente Adobe Acrobat Pro 10 luni, 27 bucati</t>
  </si>
  <si>
    <t>pachete software de comunicatii (licenta Wirecast Pro -2 buc, licenta Bandicut+Bandicam suite-2 buc, licenta Manycam studio-2 buc, licenta Adobe Creative Cloud for teams-1 buc, licenta Sony Vegas Pro Suite 21-1 buc)</t>
  </si>
  <si>
    <t>ELECTRICE ȘI ELECTROCASNICE</t>
  </si>
  <si>
    <t>31224000-2 - Conexiuni şi elemente de contact</t>
  </si>
  <si>
    <t>prelungitor cu fisa și cuplă, 3m, contact de protecție, 10 buc; canal cablu PVC 16x16xmm cu banda autoadeziva, alb, 6ml</t>
  </si>
  <si>
    <t>31680000-6 - Articole şi accesorii electrice</t>
  </si>
  <si>
    <t>Monitor de baterie multifuncțional SmartShunt IP65, 1 buc; Cablu VE-Direct Victron Energy VE.Direct,1,8m, 3 buc; Intrerupator rotativ 32A 1-0-2, 1 buc</t>
  </si>
  <si>
    <t>31431000-6 - Acumulatori cu placi de plumb si acid sulfuric (Rev.2</t>
  </si>
  <si>
    <t>acumulatori 12V, 100 Ah EN830 -4 buc si acumulatori 12V, 74 Ah, EN 680 - 2 buc</t>
  </si>
  <si>
    <t>39715210-2 Echipament de incalzire centrala (Rev.2)</t>
  </si>
  <si>
    <t>Centrala termica, materiale marunte și servicii conexe/punere in functiune</t>
  </si>
  <si>
    <t>31500000-1</t>
  </si>
  <si>
    <t>prelungitoare cu protectie si buton - 35 buc</t>
  </si>
  <si>
    <t>aer conditionat 9000BTU - 5 buc aer conditionat 12000BTU - 1 buc</t>
  </si>
  <si>
    <t>42514310-8 Filtre de aer (rev 2)</t>
  </si>
  <si>
    <t>frigider 88 l -17 bucati</t>
  </si>
  <si>
    <t>39711130-9 Frigidere</t>
  </si>
  <si>
    <t>39713430-6 Aspiratoare (Rev.2)</t>
  </si>
  <si>
    <t>hota cu burlan, 12 buc, furnizare+montaj</t>
  </si>
  <si>
    <t>39141500-7, Hota de aspirare</t>
  </si>
  <si>
    <t xml:space="preserve"> purificator de aer pt 60 m2</t>
  </si>
  <si>
    <t>aspirator uz casnic - 1 buc</t>
  </si>
  <si>
    <t>produse și materiale electrice pentru reparatii si intretinere incinte sedii UMC</t>
  </si>
  <si>
    <t>materiale electrice (cablu electric la metru, prelungitor prize-8 buc, prelungitor rola cu derulare)</t>
  </si>
  <si>
    <t>Platforme supraterane modulare pentru colectare deseuri la Sediul Lac Mamaia - 2 buc</t>
  </si>
  <si>
    <t>44613800-8 - Containere pentru deseuri (Rev.2)</t>
  </si>
  <si>
    <t>Ochelari de Protectie ETP</t>
  </si>
  <si>
    <t>33735100-2</t>
  </si>
  <si>
    <t>Combinezon de unica folosinta de protectie impotriva agentilor infectiosi TNT 40gr/mp - Combinezon de unica folosinta de protectie impotriva agentilor infectiosi TNT 40gr/mp</t>
  </si>
  <si>
    <t>18143000-3</t>
  </si>
  <si>
    <t>Echipament individual de lucru si protectie ingrijitor cladiri, 25 persoane ingrijitor cladiri</t>
  </si>
  <si>
    <t>Echipament individual de lucru si protectie ingrijitor cladiri, 11 persoane muncitori</t>
  </si>
  <si>
    <t>Taxa participare Conferinta IEEE 2023 International Conference an Antenna Measurements and Aplications (CAMA)_15-17 noiembrie 2023</t>
  </si>
  <si>
    <t>Transport avion Otopeni-Genoa-Otopeni, 1 persoana</t>
  </si>
  <si>
    <t>60420000-8 Servicii de transport aerian ocazional (Rev.2)</t>
  </si>
  <si>
    <t>Transport cu autocarul MILANO-Aeroportul LINATE</t>
  </si>
  <si>
    <t>60172000-4
Inchiriere de
autobuze si de
autocare cu sofer
(Rev.2)</t>
  </si>
  <si>
    <t xml:space="preserve">placheta aniversara 70 ani Facultatea de Electronica, Telecomunicatii si Tehnologia Informatiei din cadrul Politehnica Bucuresti, o oferta </t>
  </si>
  <si>
    <t>placute de afisaj pentru Sediul Central</t>
  </si>
  <si>
    <t>pachet produse alimentare (apa plata, apa minerala, pliculete zahar, lapte condensat)</t>
  </si>
  <si>
    <t>25 baxuri apa plata de 0,5l; 10 baxuri apa minerala 0,5l; 8 baxuri bautura neacidulata 0,5l; 8 baxuri bautura acidulata 0,5l; 8 baxuri bautura acidulata de fructe 0,5l</t>
  </si>
  <si>
    <t>cafea Fortuna-7 pachete, 15 baxuri apa plata 2l; 10 pachete servetele de masa, 10 seturi pahare de unica folosinta, 3 cutii zahar pliculete</t>
  </si>
  <si>
    <t>produse protocol DP</t>
  </si>
  <si>
    <t>Produse alimentare pentru Microcantina din cadrul SLM</t>
  </si>
  <si>
    <t>Module ptr. Konica C225i si Konica C257i</t>
  </si>
  <si>
    <t>tonere negru, yellow, magenta, cyan ptr. Konica Minolta bizhub C257i</t>
  </si>
  <si>
    <t>44520000-1 - Broaşte, chei şi balamale</t>
  </si>
  <si>
    <t>incuietoare cu cod, cartela si cheie, 2 buc</t>
  </si>
  <si>
    <t xml:space="preserve">Materiale șI produse pentru repararea șI modernizarea suporților ambarcațiunilor Laguna din cadrul UMC </t>
  </si>
  <si>
    <t>Materiale pentntru întreținere și reparații în cadrul UMC-1 ofertă</t>
  </si>
  <si>
    <t>44421700-4 Cutii si dulapioare</t>
  </si>
  <si>
    <t>dulapior organizator pentru chei si breloc chei cu eticheta si inel de prindere</t>
  </si>
  <si>
    <t>44481000-5 Scari cu platforma (Rev.2)</t>
  </si>
  <si>
    <t>scara aluminiu cu 3 trepte</t>
  </si>
  <si>
    <t>pana la 03.10.2023</t>
  </si>
  <si>
    <t>racorduri flexibile - 200 buc</t>
  </si>
  <si>
    <t>44160000-9 Conducte, tevarie, tevi, tubaje, tuburi si articole conexe (Rev.2)</t>
  </si>
  <si>
    <t xml:space="preserve">conectori pass Through RJ45, 100 buc; cablu HDMI 3M, tata-tata - 25buc, cablu HDMI 10M, tata-tata - 5 buc, cablu patch cord UTP cat 6, 0.35 m - 300 buc, banda velcro neagra 5 M - 3 buc </t>
  </si>
  <si>
    <t>32400000-7 Retele (Rev.2)</t>
  </si>
  <si>
    <t>pana la 23.08.2023</t>
  </si>
  <si>
    <t>Revizii tehnice periodice ptr. CT08WUS, CT10UMC, CT11UMC, CT12UMC</t>
  </si>
  <si>
    <t>50112100-4 Servicii de reparare a automobilelor (Rev.2)</t>
  </si>
  <si>
    <t>Servicii de analiza de risc la securitatea fizică de către Evaluator de risc la securitatea fizocă, autorizat RNERSF, pentru SLM</t>
  </si>
  <si>
    <t>pana la 09.10.2023</t>
  </si>
  <si>
    <t>pana la 28.09.2023</t>
  </si>
  <si>
    <t>31711100-4 Componente electronice (Rev.2)</t>
  </si>
  <si>
    <t>Componente ptr. electronica si automatizari</t>
  </si>
  <si>
    <t>componente mecanice (Surub M3 20 buc, surub M4 10 buc, surub M5 10 buc, ruleta 10m - 1 buc</t>
  </si>
  <si>
    <t>44316500-3 Lacatusarie (Rev.2)</t>
  </si>
  <si>
    <t>79810000-5</t>
  </si>
  <si>
    <t>servicii tiparire caiete de practica Electrotehnica - 50 exemplare; Mecanica - 100 exemplare</t>
  </si>
  <si>
    <t>servicii tiparire caiete de practica Navigatie - 100 exemplare</t>
  </si>
  <si>
    <t>serv tiparire carte"Metode moderne de analiza multi criteriala in managementul securitatii cibernetice - 50 exemplare</t>
  </si>
  <si>
    <t>34312000-7-Piese pentru motoare</t>
  </si>
  <si>
    <t>Piese si servicii montaj piese motoare ambarcatiuni</t>
  </si>
  <si>
    <t>pana la 12.10.2023</t>
  </si>
  <si>
    <t>rolete de interior pentru caminele studentesti BN, Sediu Central, FAR 3-453,81mp</t>
  </si>
  <si>
    <t>39514100-9 Prosoape (Rev.2)</t>
  </si>
  <si>
    <t>prosoape dim 50x90 cm - 150 buc, prosoape dim 70x140 cm -150 buc</t>
  </si>
  <si>
    <t>pana la 19.07.2023</t>
  </si>
  <si>
    <t>Jaluzele de interior opacitate 80% = 184.98 mp si rolete de interior opacitate 60% = 87,14 mp (lot 1+lot2)</t>
  </si>
  <si>
    <t>Rolete opace tip blackout camera 408 (LOT3)</t>
  </si>
  <si>
    <t>Rolete opace tip blackout  sala P008 CYMAROP (LOT3)</t>
  </si>
  <si>
    <t>PROIECT CNFIS-FDI-2023-0280</t>
  </si>
  <si>
    <t xml:space="preserve"> Valoarea estimată Lei, fără TVA)  </t>
  </si>
  <si>
    <t>materiale generale si de asamblare</t>
  </si>
  <si>
    <t>44400000-4 Diverse produse fabricate si articole conexe</t>
  </si>
  <si>
    <t>proiect</t>
  </si>
  <si>
    <t>materiale generale si de asamblare_1</t>
  </si>
  <si>
    <t>materiale generale si de asamblare_2</t>
  </si>
  <si>
    <t>scule si dispozitive de lucru</t>
  </si>
  <si>
    <t>42631000-8 - Maşini-unelte de finisare a metalelor
42674000-1 - Piese şi accesorii de maşini-unelte pentru prelucrarea metalelor</t>
  </si>
  <si>
    <t>scule si dispozitive de lucru_1</t>
  </si>
  <si>
    <t>scule si dispozitive de lucru_2</t>
  </si>
  <si>
    <t>scule si dispozitive de lucru_3</t>
  </si>
  <si>
    <t>Echipamente de laborator, optice şi de precizie (cu excepţia ochelarilor)</t>
  </si>
  <si>
    <t>aparate de masura si control</t>
  </si>
  <si>
    <t>38400000-9 Instrumente de verificare a proprietatilor fizice</t>
  </si>
  <si>
    <t>aparate de masura si control_1</t>
  </si>
  <si>
    <t>aparate de masura si control_2</t>
  </si>
  <si>
    <t>echipamente de laborator</t>
  </si>
  <si>
    <t>38000000-5 - Echipamente de laborator, optice şi de precizie (cu excepţia ochelarilor)</t>
  </si>
  <si>
    <t>echipamente de laborator_1</t>
  </si>
  <si>
    <t>echipamente de laborator_2</t>
  </si>
  <si>
    <t>produse electrotehnice</t>
  </si>
  <si>
    <t>31730000-2 Echipament electrotehnic</t>
  </si>
  <si>
    <t>produse electrotehnice_1</t>
  </si>
  <si>
    <t>produse electrotehnice_2</t>
  </si>
  <si>
    <t>produse electrotehnice_3</t>
  </si>
  <si>
    <t>componente electronice</t>
  </si>
  <si>
    <t>31711100-4 - Componente electronice</t>
  </si>
  <si>
    <t>componente electronice_1</t>
  </si>
  <si>
    <t>componente electronice_2</t>
  </si>
  <si>
    <t>piese pentru masini pneumatice</t>
  </si>
  <si>
    <t>42124130-4 Piese pentru mașini pneumatice</t>
  </si>
  <si>
    <t>piese pentru masini pneumatice_1</t>
  </si>
  <si>
    <t>laptop AMD Ryzen 5, 16 GB, SSD 512 GB</t>
  </si>
  <si>
    <t>30213100-6 Computere portabile</t>
  </si>
  <si>
    <t>monitor/televizor ultra HD 4K, HDR, 125 cm</t>
  </si>
  <si>
    <t>30237200-1  Accesorii pentru computere</t>
  </si>
  <si>
    <t>multifunctionala CISS color A4, ADF, duplex, wi-fi</t>
  </si>
  <si>
    <t>30232150-0 Imprimante cu jet de cerneala</t>
  </si>
  <si>
    <t>fir imprimanta 3D, 2 bucati</t>
  </si>
  <si>
    <t xml:space="preserve">19724000-7 </t>
  </si>
  <si>
    <t>PRODUSE ȘI ACCESORII PENTRU STAȚII DE LUCRU (monitor, tastatura, mouse, tableta grafica fara monitor, hard/ssd extern, router, usb, acces point, memory stick, rețelistică)</t>
  </si>
  <si>
    <t>corpuri de iluminat 200 buc</t>
  </si>
  <si>
    <t>pana la data de 27.09.2023 electrice si electrocasnice</t>
  </si>
  <si>
    <t>prelungitor Schuko (24 buc), canal cablu 15 buc, canal cablu podea 17 buc, cutie distributie/stocare 2 buc</t>
  </si>
  <si>
    <t>carota pentru masina de gaurit 1 buc</t>
  </si>
  <si>
    <t xml:space="preserve">cartus 006R04368 negru ptr XEROX C315 </t>
  </si>
  <si>
    <t xml:space="preserve">cartuse 006R04368, 69, 70, 71 ptr XEROX C315 </t>
  </si>
  <si>
    <t>cartuse 106R036963, 694, 695 ptr. Xerox Work Centre 6515</t>
  </si>
  <si>
    <t>baterii alcaline AAA - 1 set de 12 buc, baterii alcaline AA - 1 set de 12 buc, 12 buc de baterie 6F22, 9V; 6XCR2032</t>
  </si>
  <si>
    <t>Incuietoare cartela</t>
  </si>
  <si>
    <t>44521120-5 Incuietoare electronica de securitate (Rev.2)</t>
  </si>
  <si>
    <t>taxa membru IEEE 2 persoane</t>
  </si>
  <si>
    <t>redeventa Trim. III/2023 31/10/2023 cf contr. 141529/01.10.2009</t>
  </si>
  <si>
    <t>Prosop de hartie pliat grofat in V -200bc/albe pachet 1300 pachete</t>
  </si>
  <si>
    <t>33760000-5</t>
  </si>
  <si>
    <t>Lacate otel</t>
  </si>
  <si>
    <t>44521210-3 - Lacate (Rev.2)</t>
  </si>
  <si>
    <t>taxa inregistrare, publicare, examinare, examinare urgenta brevet A/00551 din 04.10.2023 - Proiect Meriavino - "Identificarea timpurie a integritatii frunzei vitei de vie"</t>
  </si>
  <si>
    <t>Consilier Contabilitate pentru institutii publice 12 luni</t>
  </si>
  <si>
    <t>22120000-7- Publicatii</t>
  </si>
  <si>
    <t>cartele lift/tag de proximitate înrolat pe sistemul beneficiarului, 50 buc</t>
  </si>
  <si>
    <t>42961100-1 Sisteme de control al accesului (Rev.2)</t>
  </si>
  <si>
    <t>cuptoare cu microunde, 2 buc</t>
  </si>
  <si>
    <t xml:space="preserve"> 39711362-4 - Cuptoare cu microunde (Rev.2)</t>
  </si>
  <si>
    <t>usi de interior din lemn ptr SLM</t>
  </si>
  <si>
    <t>44221200-7 Usi (Rev.2)</t>
  </si>
  <si>
    <t>Produse și materiale de curățenie până la data de 06.10.2023</t>
  </si>
  <si>
    <t>pubele 85 litri, 7 bucati</t>
  </si>
  <si>
    <t>34928480-6 containere si pubele de deseuri</t>
  </si>
  <si>
    <t>500 USD</t>
  </si>
  <si>
    <t>pana la 22.09.2023</t>
  </si>
  <si>
    <t>Listare, lipire, copertare vol 2 Marine Technology and Environment pentru anul 2023, 15 exemplare</t>
  </si>
  <si>
    <t>drum unit negru pentru Konica Minolta C227 Bizhub</t>
  </si>
  <si>
    <t xml:space="preserve">CARTUSE  CE341AC, CE340AC, CE342AC, CE343AC </t>
  </si>
  <si>
    <t>cartuse CF410A, CF411A, CF412A, CF413A</t>
  </si>
  <si>
    <t>corpuri de iluminat 30 buc</t>
  </si>
  <si>
    <t>31681000-3 Accesorii electrice (Rev.2)</t>
  </si>
  <si>
    <t>30237200-1 Accesorii pentru computere (Rev.2)</t>
  </si>
  <si>
    <t>Switch - 3 buc, acces point -3 buc si module SFP+ - 6 buc</t>
  </si>
  <si>
    <t>la 09.10.2023</t>
  </si>
  <si>
    <t>Servicii de asistenta in utilizarea solutiei Admitere Online</t>
  </si>
  <si>
    <t>72250000-2 Servicii pentru sisteme si asistenta (Rev.2)</t>
  </si>
  <si>
    <t>butuci usa, 30 bucati</t>
  </si>
  <si>
    <t>buget
activitate extracuriculara Tinerii si energia verde</t>
  </si>
  <si>
    <t>taxa de participare online la 2023 IEEE Euracia Conference Proiect Meriavino</t>
  </si>
  <si>
    <t>septembie</t>
  </si>
  <si>
    <t>drum unit negru pentru Konica Minolta C227 Bizhub P014</t>
  </si>
  <si>
    <t>38000000-5 Echipamente de laborator, optice si de precizie (cu exceptia ochelarilor) (Rev.2)</t>
  </si>
  <si>
    <t>Platforma de predare si invatare ptr. Laboratorul de fizica</t>
  </si>
  <si>
    <t>matura paie 6 buc, capac wc 15 buc, combinezon de protectie de unica folosinta 20 buc, ochelari protectie 5 buc</t>
  </si>
  <si>
    <t>18143000-3 Echipamente de protectie (Rev.2)</t>
  </si>
  <si>
    <t>44800000-8 Vopsele, lacuri si masticuri (Rev.2)</t>
  </si>
  <si>
    <t>vopsea lavabila ptr int si ext</t>
  </si>
  <si>
    <t>aer conditionat 9000 BTU, montaj inclus -17 buc - camin A2</t>
  </si>
  <si>
    <t>aer conditionat 9000 BTU, montaj inclus -1 buc camera 408 - Lab TV</t>
  </si>
  <si>
    <t xml:space="preserve">aer conditionat 9000 BTU, montaj inclus -1 buc - SLM - spatiu practica marinareasca; aer conditionat 1200 BTU, montaj inclus -5 buc - P008, P012, E116, E208, </t>
  </si>
  <si>
    <t xml:space="preserve">aer conditionat 9000 BTU, montaj inclus -2 buc - P014; E100                                            aer conditionat 1200 BTU, montaj inclus -1 buc - E402, </t>
  </si>
  <si>
    <t>Taxa participare conferinta ISEEE 2023 26-28 OCT</t>
  </si>
  <si>
    <t>Piese ascensoare</t>
  </si>
  <si>
    <t>2419510-4 - Piese pentru ascensoare (Rev.2)</t>
  </si>
  <si>
    <t>Reparatie motocositoare Husqvarna</t>
  </si>
  <si>
    <t>50532000-3 - Servicii de reparare si de intretinere a masinilor si aparatelor electrice si a echipamentului conex (Rev.2)</t>
  </si>
  <si>
    <t>71631000-0 - Servicii de inspectie tehnica (Rev.2)</t>
  </si>
  <si>
    <t>CONTRACT Servicii de supraveghere si verificare tehnica in utilizarea instalatiilor/echipamentelor prin operatori autorizati (RSVTI)</t>
  </si>
  <si>
    <t>Servicii de verificare tehnică periodică a instalației de utilizare a gazelor naturale Baza Nautica si Sediul UMC, la 2 ani</t>
  </si>
  <si>
    <t xml:space="preserve">CONTRACT Echipamente pentru laboratorul de fizica </t>
  </si>
  <si>
    <t xml:space="preserve">2023_ECHIPAMENTE DE LABORATOR, INSTRUMENTE/APARATE DE MĂSURĂ ȘI CONTROL SI PIESE PENTRU ACESTEA                                                                         </t>
  </si>
  <si>
    <t>22820000-4 Formulare</t>
  </si>
  <si>
    <t>facturier A4 fara TVA, 10 carnete</t>
  </si>
  <si>
    <t>30145100-8</t>
  </si>
  <si>
    <t>role de hartie POS dimensiuni 57 mm / 30 m</t>
  </si>
  <si>
    <t xml:space="preserve">iunie </t>
  </si>
  <si>
    <t>Stampile - 3 buc Comisia de Etica</t>
  </si>
  <si>
    <t>condica prezenta A4 - 16 buc</t>
  </si>
  <si>
    <t>42512510-6 Registre (Rev.2)</t>
  </si>
  <si>
    <t>Stampile - 3 buc Secretariat Facultatea de Electromecanica Navala - SLM</t>
  </si>
  <si>
    <t>Achizitii înregistrate pe "Purchase costs" pana la data de 03.121.2023</t>
  </si>
  <si>
    <t>Costum scafandru SCUBAPRO-EVERDRY 4, Man, marime M, 1 buc</t>
  </si>
  <si>
    <t>37412243 4 Costume de scafandru</t>
  </si>
  <si>
    <t>SERVICII HOTELIERE, DE RESTAURANT pana la data de 10.07.2023</t>
  </si>
  <si>
    <t>Cazare Adelaida Heiman si Andreea Platica 19-23 noiembrie 2023 in vedere participare la Space Systems Engineering Workshop.</t>
  </si>
  <si>
    <t>pana la 11.10.2023</t>
  </si>
  <si>
    <t>CONTRACT Servicii de mentenanta si reparatii la instalatiile de detectare, semnaliare, alarmare, iluminat de siguranta, trape si ferestre de desfumare actionate electric in caz de incendiu, precum si la sistemele de supraveghere video -CTV  (05.2023-31.12.2023 cu posibilitatea prelungirii pana max. la 30.04.2024)</t>
  </si>
  <si>
    <t xml:space="preserve">50610000-4 - Servicii de reparare şi de întreţinere a echipamentului de securitate
50413200-5 </t>
  </si>
  <si>
    <t>006R04368; 69; 70; 71 tonere Biroul Audit Intern</t>
  </si>
  <si>
    <t>scule si dispozitive de lucru_4</t>
  </si>
  <si>
    <t>cazare 12-13.11.2023 MARCYSCOE-Maritime Cyber Security Cluster of Excellence, 2 persoane</t>
  </si>
  <si>
    <t>licenta anuala Anydesk Solo, 1 bucata</t>
  </si>
  <si>
    <t>Postere format A1, 3 bucati</t>
  </si>
  <si>
    <t>22462000-6 - Materiale publicitare (Rev.2)</t>
  </si>
  <si>
    <t xml:space="preserve">CONTRACT Servicii acces la program informatic legislativ </t>
  </si>
  <si>
    <t>CONTRACT Servicii de mentenanta (intretinere, verificare, reglare) si servicii de reparare a echipamentelor /instalatiilor de racire si tratare a aerului</t>
  </si>
  <si>
    <t>inchiriere dozator apa mini water cooler cu 4 recipiente de apa 10 L</t>
  </si>
  <si>
    <t>servicii catering 23-24.11.2023, activitate extracuriculara PICforAll</t>
  </si>
  <si>
    <t>buget activitate extracuriculara PICforALL</t>
  </si>
  <si>
    <t>PROIECT CNFIS-FDI-2023-0547</t>
  </si>
  <si>
    <t>Mobilier; accesorii pentru mobilier, materiale si servicii reconditionare mobilier</t>
  </si>
  <si>
    <t>39112000-0 Scaune</t>
  </si>
  <si>
    <t>scaune ergonomice, 20 bucati</t>
  </si>
  <si>
    <t>Hartie, papetarie, articole de birotica, masini, echipamente si accesorii de birou</t>
  </si>
  <si>
    <t>hartie A4, 80 gr, 130 topuri</t>
  </si>
  <si>
    <t>30197642-8 Hartie pentru fotocopiatoare si xerografica</t>
  </si>
  <si>
    <t>Taxe/cotizatii</t>
  </si>
  <si>
    <t>taxa membru al Retelei Universitatilor de la Marea Neagra anul 2023</t>
  </si>
  <si>
    <t>79941000-2 Servicii de taxare</t>
  </si>
  <si>
    <t>STAȚII DE LUCRU; PIESE DE SCHIMB PENTRU STAȚII DE LUCRU (computer, sistem desktop, laptop, tableta, tableta grafica cu display)</t>
  </si>
  <si>
    <t>unitate PC desktop, 1 bucata</t>
  </si>
  <si>
    <t>taxa membru anul 2023 European Cyber Security Organisation</t>
  </si>
  <si>
    <t>produse electrotehnice (echipament de comunicare si control industrial, servomotor 400 W cu driver)</t>
  </si>
  <si>
    <t>accesorii pentru computere (monitor 27 inch, kit mouse si tastatura fir usb 2.0)</t>
  </si>
  <si>
    <t>camera de supraveghere, 10 bucati</t>
  </si>
  <si>
    <t>35125300-2 camere video de securitate</t>
  </si>
  <si>
    <t>hard disk 16 TB, 5 bucati</t>
  </si>
  <si>
    <t>NAS 8GB, 1 bucata</t>
  </si>
  <si>
    <t>kit memorie DDR4 16 GB- 1 bucata, kituri USB tastatura si mouse-11 kituri, camere web-3 buc, set boxe USB-1 set</t>
  </si>
  <si>
    <t>Servicii tipografice si servicii conexe</t>
  </si>
  <si>
    <t>servicii tiparire si brosare 300 exemplare album de prezentare si 300 exemplare ghidul studentrului international</t>
  </si>
  <si>
    <t>alonje de plastic, 25 alonje/set -10 seturi, banda adeziva-20 buc, marker negru-50 buc, radiera cauciuc-20 buc, banda Brother Tze-231-10 buc, etichete laminate Brother AZE-231 12mmx8m-5 buc</t>
  </si>
  <si>
    <t>laptop 15.6 inch, 5 bucati</t>
  </si>
  <si>
    <t>memorie 32 GB, DDR4-10 buc</t>
  </si>
  <si>
    <t>NAS 8GB DDR4, 1 bucata</t>
  </si>
  <si>
    <t>adaptor de retea</t>
  </si>
  <si>
    <t>modul de conversie de la fibra optica la RJ45</t>
  </si>
  <si>
    <t>HDD 4TB, 6 bucati</t>
  </si>
  <si>
    <t>50300000-8 - Servicii de reparare şi de întreţinere şi servicii conexe pentru computere personale, pentru echipament de birotică, pentru echipament de telecomunicaţii şi pentru echipament audiovizual</t>
  </si>
  <si>
    <t>taxa de membru IMarEST</t>
  </si>
  <si>
    <t>taxa de membru IMCA</t>
  </si>
  <si>
    <t>pix cu mecanism si stick personalizate, 50 set, activitate extracuriculara "Tinerii si Energia Verde"</t>
  </si>
  <si>
    <t>servicii de catering pentru 50 persoane, activitate extracuriculara "Tinerii si energia verde"</t>
  </si>
  <si>
    <t>servicii de mentenanta pentru casa de marcat DATECS DP-2 Bufet SLM, 1 oferta, perioada 09.11.2023-08.11.2024</t>
  </si>
  <si>
    <t>2023_SERVICII CURIERAT INTERN ȘI INTERNAȚIONAL ȘI SERVICII POȘTALE</t>
  </si>
  <si>
    <t>Evaluare externa a calitatii in vederea infiintarii dom.studii univ.doctorat (Inginerie Navala si Navigatie)</t>
  </si>
  <si>
    <t>Ceas de perete, 3 buc</t>
  </si>
  <si>
    <t>18521000-7 - Ceasuri (Rev.2)</t>
  </si>
  <si>
    <t>servetele hartie rola-10 buc, saci menaj 240 L-10 role</t>
  </si>
  <si>
    <t>39831240-0 Produse de curatenie</t>
  </si>
  <si>
    <t>pana la 26.09.2023</t>
  </si>
  <si>
    <t>sfoara bumbac, 100 g/ghem-20 buc, foarfeca 21 cm-2 buc, carton duplex 400 gr/mp 70x100 cm-300 coli, set 2 ace cu varf bont 7 cm-5 seturi</t>
  </si>
  <si>
    <t>cartus negru HP302XL - 2 buc</t>
  </si>
  <si>
    <t>LOT 1: Canapea fixă hol-5 buc_ADV 1381083/25.08.2023</t>
  </si>
  <si>
    <t>LOT 2: Mobilier hol și spații de învățământ ”, ADV 1381083/25.08.2023</t>
  </si>
  <si>
    <t>CONTRACT LOT 1: Mobilier Camere Cămin A2 și Spații învățământ; LOT 2: Scaune” - ADV 1377346/01.08.2023</t>
  </si>
  <si>
    <t>Reconditionare 10 blaturi</t>
  </si>
  <si>
    <t>Rafturi metalice, 5 buc</t>
  </si>
  <si>
    <t>servicii artistice pentru Eveniment "Balul Bobocilor UMC 2023"</t>
  </si>
  <si>
    <t>006R04369; 71 cyan si yellow ptr. XEROX C315 A4 color</t>
  </si>
  <si>
    <t>CF410A, CF411A, CF412A, CF413A PTR. PRO MFP 477 FDW</t>
  </si>
  <si>
    <t>CONTRACT Servicii de asistenta tehnica pentru programe de calculator: FC, GM, MF, SA, AB, pentru perioada 01.01.2024-31.12.2024</t>
  </si>
  <si>
    <t>taxa de acces in orasul Constanta ptr.tirul ce transporta piesele componente ale simulatorului DP</t>
  </si>
  <si>
    <t>2 supape de siguranta ptr. Centralele UMC</t>
  </si>
  <si>
    <t>42131147-8 Supape de siguranta (Rev.2)</t>
  </si>
  <si>
    <t>44973508, 44469724, 44469723, 44469722 - 5 buc</t>
  </si>
  <si>
    <t>Placheta aniversara personalizata</t>
  </si>
  <si>
    <t>proiect RoNaQCI</t>
  </si>
  <si>
    <t>UPS - 3 buc</t>
  </si>
  <si>
    <t>scara 4 trepte</t>
  </si>
  <si>
    <t>EUROPUBELE 240L - 20 BUC</t>
  </si>
  <si>
    <t>24911200-5 Adezivi (Rev.2)</t>
  </si>
  <si>
    <t>adeziv ptr. Panouri acustice - 6 buc</t>
  </si>
  <si>
    <t>adaptor 4 in 1  ptr. Simulator Masina P016</t>
  </si>
  <si>
    <t>39299200-6 Sticla securit (Rev.2)</t>
  </si>
  <si>
    <t>folii protectie A4- set 100 buc-10 seturi, marker whiteboard -20 buc, burete tabla alba -20 bucati, pix cu mecanism-100 buc</t>
  </si>
  <si>
    <t>79810000-5 Servicii tipografice (Rev.2)</t>
  </si>
  <si>
    <t>Servicii de printare documente color</t>
  </si>
  <si>
    <t>SERVICII TIPOGRAFICE ȘI SERVICII CONEXE</t>
  </si>
  <si>
    <t>15 meniuri</t>
  </si>
  <si>
    <t xml:space="preserve">103 meniuri  </t>
  </si>
  <si>
    <t>SERVICII DE CATERING ȘI SERVICII DE CANTINĂ - Anexa 2</t>
  </si>
  <si>
    <t>sucuri: sticle 0,5l Coca Cola - 36 buc; sticle 0,5l Fanta - 24 buc; sticle 0,5l apa plata - 12 buc; pahare unica folosinta - min 50 buc; 1 pachet servetele; 1 pachet cafea tip Arabica macinata 500g; min 50 g pachetele zahar pentru cafea</t>
  </si>
  <si>
    <t>15000000-8 Alimente, bauturi, tutun si produse conexe (Rev.2)</t>
  </si>
  <si>
    <t xml:space="preserve">Achizitia de produse (produse de patiserie si foietaj), </t>
  </si>
  <si>
    <t>Patiserie: 40 buc strudel cu mere(80 gr) si 20 branzoice cu telemea (100gr) si transport</t>
  </si>
  <si>
    <t>Achizitia de produse alimentare (foietaje si produse similare), apa plata, suc, ceai, cafea, betisoare de cafea, pliculete zahar, farfurii, pahare, servetele ptr. Un nr. Aprox de 70 elevi participanti</t>
  </si>
  <si>
    <t xml:space="preserve">ALIMENTE, BĂUTURI, TUTUN ȘI PRODUSE CONEXE  (ARTICOLE CATERING)                      </t>
  </si>
  <si>
    <t>6765 (1500 USD)</t>
  </si>
  <si>
    <t>72212445-0 Servicii de dezvoltare de software de management al relatiilor cu clientii (Rev.2)</t>
  </si>
  <si>
    <t>Abonament la o platforma cu servicii CRM (customer relationship management)</t>
  </si>
  <si>
    <t>930 lei (186 Euro)</t>
  </si>
  <si>
    <t>72540000-2 Servicii de actualizare informatica (Rev.2)</t>
  </si>
  <si>
    <t>Abonament anual la platforma Zoom One Pro in scopul derularii sesiunilor online de promovare a ofertei educationale</t>
  </si>
  <si>
    <t>Servicii de consultanță și dezvoltare software în domeniul TIC</t>
  </si>
  <si>
    <t>proiect CNFIS-FDI-2023-F-0607 si Valoare cofinantare UMC ptr mijloace fixe = 20.000 lei</t>
  </si>
  <si>
    <t>Materiale foto - video:                                                                                                                                               Echipamente editare si de inregistrare video - LOT 1; val.estimata = 30.390 lei f TVA                                             Echipamente de sonorizare - LOT 2; val. estimata=9.016 lei f TVA</t>
  </si>
  <si>
    <t>ECHIPAMENTE DE INREGISTRARE SAU DE REDARE A SUNETULUI SAU A IMAGINII; ACCESORII ECHIPAMENTE DE INREGISTRARE SAU DE REDARE A SUNETULUI SAU A IMAGINII</t>
  </si>
  <si>
    <t>Sistem de tip pop-up textil - 2 buc</t>
  </si>
  <si>
    <t xml:space="preserve"> Materiale personalizate ( agenda, pusculita in forma de glob, tricou unisex, sacosa din hartie, snur polipropilena, layard cu carlig ptr.ecuson, stick de memorie, baterie externa, boxa portabila cu fast charger, boxa portabila, sacosa bumbac, smart watch, minge gonflabila, cutie cu autoformare alba.</t>
  </si>
  <si>
    <t>Materiale publicitare (tricouri, cani, genti laptop, stampile, sacose din hartie)</t>
  </si>
  <si>
    <t>Pompa circulatie Ferro Weberman 0602W, 25/60/180, 3 trepte, IP42, 3 mc/h - Pompa circulatie Ferro Weberman 0602W, 25/60/180, 3 trepte, IP42, 3 mc/h</t>
  </si>
  <si>
    <t>42120000-6 - Pompe si compresoare (Rev.2)</t>
  </si>
  <si>
    <t>42122130-0 Pompe de apa (Rev.2)</t>
  </si>
  <si>
    <t>switch 8 porturi -2 buc, switch 8 porturi-3 buc</t>
  </si>
  <si>
    <t>PRODUSE ȘI MATERIALE PENTRU INSTALATII ELECTRICE; ECHIPAMENTE SI APARATE ELECTROCASNICE</t>
  </si>
  <si>
    <t>materiale electrice</t>
  </si>
  <si>
    <t>servicii de instruire prestate in sesiunea de perfectionare in utilizarea solutiilor SMART UNIVERSITY, 3 persoane</t>
  </si>
  <si>
    <t>taxa anuala de membru in cadrul IAMU</t>
  </si>
  <si>
    <t>51514110-2 Servicii de instalare de utilaje si aparate de filtrare sau de purificare a apei (Rev.2)</t>
  </si>
  <si>
    <t>CONTRACT inchiriere 7 purificatoare de apa si 9 dozatoare fiecare cu 4 RECIPIENTE apa de 10L/lună (3 OFERTE) 12+4 luni</t>
  </si>
  <si>
    <t>contract servicii de medicina muncii 12 luni</t>
  </si>
  <si>
    <t>materiale construcții: folie parchet, banda aluminiu, parchet laminat, plinta, îmbinare colț, vopsea metal, trafalet</t>
  </si>
  <si>
    <t>Furnizare gaze naturale BRM incepand cu 1 iunie 2023</t>
  </si>
  <si>
    <t>Pompe de recirculare pentru centrala termica BUDERUS GB 112 ce deserveste instalatia de incalzire a aulei, 2 buc</t>
  </si>
  <si>
    <t>detector de fum-2 buc, buton de avertizare la incendiu, acumulator 12V/18A</t>
  </si>
  <si>
    <t>35100000-5 - Echipament de urgenta si de siguranta</t>
  </si>
  <si>
    <t>Transport international retur Controler eolian pentru baterie apartinand turbinei eoliene BORNAY de 3KW</t>
  </si>
  <si>
    <t>Transport international Spania (BORNAY) UMC LCD Screen si micruSD card (2 seturi) inlocuite in perioada de garantie</t>
  </si>
  <si>
    <t>CE 340 A black - 1 buc</t>
  </si>
  <si>
    <t>monitor LED IPS 32 inch, 2 bucati</t>
  </si>
  <si>
    <t>PROIECT CNFIS-FDI-2023-F-0607 "Cresterea echitatii sociale, in vederea incluziunii sociale, egalitati de gen, nediscriminarii si sporirii accesului fetelor/femeilor la invatamantul superior de marina"</t>
  </si>
  <si>
    <t xml:space="preserve">MATERIALE PUBLICITARE; PRODUSE IMPRIMATE </t>
  </si>
  <si>
    <t>32330000-5 -lot 1  32341000-5-lot 2</t>
  </si>
  <si>
    <t>SERVICII DE PERFECTIONARE SI FORMARE PROFESIONALA</t>
  </si>
  <si>
    <t>Curs acreditat formare 5 experti in domeniul egalitate de sanse; curs de imbunatatire comunicare si relatii publice pentru 9 secretare </t>
  </si>
  <si>
    <t>79633000-0 - Servicii de perfectionare a personalului (Rev.2)</t>
  </si>
  <si>
    <t>Achizitia unui abonament la platforma educationala Super Scoala - "Acces pe viata Super Scoala- Abonament pe termen nelimitat"</t>
  </si>
  <si>
    <t>geam armat 66cmx122cm</t>
  </si>
  <si>
    <t>30197600-2 Hartie si carton tratate</t>
  </si>
  <si>
    <t>carton colorat in masa, galben pal, A4, 160 gr, 250 coli/top - 2 topuri</t>
  </si>
  <si>
    <t>cartuse PG510 20 bucati  + CL511 2 bucati</t>
  </si>
  <si>
    <t>PROIECT CNFIS-FDI-2023-0385</t>
  </si>
  <si>
    <t>pix cu mecanism albastru  - 450 buc; biblioraft albastru 10 buc</t>
  </si>
  <si>
    <t>memorie 64 GB DDR4, 3200 MHz- 7 buc</t>
  </si>
  <si>
    <t>UPS 2000VA/1200W, 4 bucati</t>
  </si>
  <si>
    <t>Kit Emergency Fire Operation, 2 buc, Lifturi cladire POR</t>
  </si>
  <si>
    <t>2023_DIVERSE PRODUSE, MATERIALE ȘI SERVICII PENTRU REPARAȚII, INCLUSIV FURNIZARI SI MONTARI AMBARCATIUNI</t>
  </si>
  <si>
    <t>Materiale/Accesorii elctrice laborator HORESEC</t>
  </si>
  <si>
    <t>Diluant + vopsea laborator HORESEC</t>
  </si>
  <si>
    <t>Produse si servicii de branding Laborator de Televiziune si Multimedia</t>
  </si>
  <si>
    <t xml:space="preserve">HARTIE, PAPETARIE, ARTICOLE DE BIROTICA, MASINI, ECHIPAMENTE SI ACCESORII DE BIROU </t>
  </si>
  <si>
    <t>CARTUSE DE TONER, CARTUSE DE CERNEALA</t>
  </si>
  <si>
    <t>Materiale publicitare (sac marinaresc - 50 buc, geaca de ploaie cu gluga si capse - 50 buc, cana termos - 30 buc)</t>
  </si>
  <si>
    <t>toner A3VW050 ptr. Konica Minolta TN118 Black - 2 buc</t>
  </si>
  <si>
    <t>22819000-4 Agende (Rev.2)</t>
  </si>
  <si>
    <t>set agenda dictando Noir A6, 96 file, coperti cartonate si pix cu stylus pen in cadrul activitatii extracuriculare Capitan pe nava Viitorului</t>
  </si>
  <si>
    <t>buget
activitate extracuriculara PICforALL</t>
  </si>
  <si>
    <t>USB 16GB - 15 buc, pix - 15 buc personalizate in cadrul activitatii extracuriculare PICforALL</t>
  </si>
  <si>
    <t>inchiriere casuta postala nominala anul 2024</t>
  </si>
  <si>
    <t>64115000-5 Inchiriere de cutii postale</t>
  </si>
  <si>
    <t>TN221C - 2 BUC; TN221Y - 2 BUC; TN221M - 2 BUC; TN221K - 2 BUC</t>
  </si>
  <si>
    <t>Servicii tiparire/ finisare felicitari de Craciun, 320 buc</t>
  </si>
  <si>
    <t>legitimatii in format digital ISIC studenti - 1780 bucati, legitimatii in format digital ITIC profesori - 110 bucati</t>
  </si>
  <si>
    <t>brazi Craciun, 3 buc; suport brad, 1 buc; Globuri, 48 buc; varf brad, 1 buc; beteala, 12 buc; decoratiuni diverse, 20 buc</t>
  </si>
  <si>
    <t>Instalatii brad Crăciun, 2 buc; Baterii AA, 24 buc</t>
  </si>
  <si>
    <t xml:space="preserve">Servicii de inspecție anuală console și echipamente GMDSS; </t>
  </si>
  <si>
    <t>Baterie litiu ICOM BP-234, 2 buc</t>
  </si>
  <si>
    <t>2023_ECHIPAMENTE ELECTRONICE; ACCESORII ELECTRONICE; ACCESORII PENTRU ELECTRONICA; REPARATII ECHIPAMENT ELECTRONIC</t>
  </si>
  <si>
    <t>taxa de participare Conferinta  SIITME Proiect Meriavino 18-21.10.2023</t>
  </si>
  <si>
    <t>Placute de afisaj pentru SLM (79 buc)</t>
  </si>
  <si>
    <t>steaguri Romania - 4 buc, steaguri UMC - 4 buc, steaguri Uniunea Europeana - 3 buc</t>
  </si>
  <si>
    <t>35821000-5 Steaguri (Rev.2)</t>
  </si>
  <si>
    <t>cartuse CL-513 - 3 BUC si PG-512 - 3 buc</t>
  </si>
  <si>
    <t>Servicii de mentenanta pentru Sistemul integrat de gestiune bibliotecă TINREAD</t>
  </si>
  <si>
    <t>120 pachete Mos Craciun</t>
  </si>
  <si>
    <t>15897300-5 </t>
  </si>
  <si>
    <t>HUB adaptor multiport, 20 bucati</t>
  </si>
  <si>
    <t>banda adeziva 400 buc, marker permanent negru 5 buc</t>
  </si>
  <si>
    <t>2023_SERVICII ȘI PRODUSE DE REPARARE SI DE INTRETINERE A CENTRALELOR TERMICE ȘI GRUPURILOR DE REFRIGERARE; Piese si accesorii</t>
  </si>
  <si>
    <t>2023_DIVERSE CONTRACTE SERVICII MENTENANȚĂ SISTEME DE SECURITATE; Piese și accesorii</t>
  </si>
  <si>
    <t>2023_SERVICII INTERNET, CATV, TELEFONIE FIXA SI TELEFONIE MOBILA</t>
  </si>
  <si>
    <t>2023_SERVICII DE OPERARE ȘI ASISTENTĂ TEHNICĂ SPECIALIZATĂ</t>
  </si>
  <si>
    <t xml:space="preserve">2023_DIVERSE CONTRACTE SERVICII ANUALE (MENTENANȚĂ, ÎNCHIRIERI) </t>
  </si>
  <si>
    <t>Servicii de intretinere-reparare și revizire generala a ascensoarelor Sediului Central al UMC din Constanta, Str. Mircea cel Batran nr.104 pentru perioada aprilie 2023-30.04.2024</t>
  </si>
  <si>
    <t>22880-34320</t>
  </si>
  <si>
    <t>CONTRACT Servicii de spalatorie si curatatorie chimica a materialelor textile, a inventarului moale</t>
  </si>
  <si>
    <t>35440.80-55342.80</t>
  </si>
  <si>
    <t>5280.00 -7920.00</t>
  </si>
  <si>
    <t>15888.00-23832.00</t>
  </si>
  <si>
    <t>3612 euro</t>
  </si>
  <si>
    <t>reluare produse audio-video (trepied video fluid-4 buc, mini trepied pentru masa-4 buc, microfon podcsat+stativ integrat-4 4 buc, cablu pentru microfon cu mufe-4 buc, set boxe audio active-2 buc, casti audio profesionale-2 buc, kit intercomunicatie microfon wireless cu receptor-1 buc, lampa LED bicolor 40W, lampa studio on air -2 buc)</t>
  </si>
  <si>
    <t>32320000-2 Echipament audiovizual si de televiziune</t>
  </si>
  <si>
    <t>diploma de inginer - 3 carnete, diploma de master - 8 carnete, diploma de doctor - 1 carnet</t>
  </si>
  <si>
    <t>22820000-4 - Formulare (Rev.2)</t>
  </si>
  <si>
    <t>pompa de stropit electrica cu acumulator 12l</t>
  </si>
  <si>
    <t>77310000-6 - Amenajare si intretinere de spatii verzi (Rev.2)</t>
  </si>
  <si>
    <t>erbicid total Glypho</t>
  </si>
  <si>
    <t>24453000-4 - Erbicide (Rev.2)</t>
  </si>
  <si>
    <t>Lucrari de reparatii curente la nivelul hidroizolatiei acoperisului Aulei, aferent clădirii Sediu Central</t>
  </si>
  <si>
    <t xml:space="preserve">Servicii acces la program informatic legislativ </t>
  </si>
  <si>
    <t>Piese ascensoare, 1 oferta</t>
  </si>
  <si>
    <t>85140000-2 - Diverse servicii de sănătate</t>
  </si>
  <si>
    <t>tehnici individuale de supravietuire pa mare-practica studenti</t>
  </si>
  <si>
    <t>80530000 8</t>
  </si>
  <si>
    <t>intrerupator automat modular trifazic 400V/40A (iK60A9K24340, 3P, 40A, curba C)</t>
  </si>
  <si>
    <t>31681410-0 - Materiale electrice (Rev.2)</t>
  </si>
  <si>
    <t>senzor de miscare aparent LOTUIS ST11</t>
  </si>
  <si>
    <t>31681000-3 - Accesorii electrice (Rev.2)</t>
  </si>
  <si>
    <t>releu trifazic protectie tensiune minima si maxima , plus protectie la supracurent max 63A Elmark; intrerupator RCCB 3P+N 40A/30mA tip A Eti 002061512</t>
  </si>
  <si>
    <t>rechizite pentru Saptamana de caritate 2023</t>
  </si>
  <si>
    <t>46490608 negru - 1 buc; 46490605, 06, 07 Y, M, C - 2 seturi color ptr. Imprimanta Oki 563A4 color</t>
  </si>
  <si>
    <t>Suplimentare servicii colectare, incarcare si transport deseuri inerte</t>
  </si>
  <si>
    <t>90511100-3</t>
  </si>
  <si>
    <t>supape de siguranta ICMA 3 BAR 1 - 5 buc</t>
  </si>
  <si>
    <t>folie parchet, banda aluminiu, parchet laminat, plinta, imbinare colt interior/exterior plinta, imbinare plinta, banda mascare, vopsea metal, trafalet</t>
  </si>
  <si>
    <t>completare achizitie rolete de interior ptr. Camin Studentesc FAR 3 - 12,38 m2</t>
  </si>
  <si>
    <t>taxa anuala membru Asociatia Internationala a Universitatilor IAU</t>
  </si>
  <si>
    <t>44142000-7 - Rame (Rev.2)</t>
  </si>
  <si>
    <t>rama model Optiframe A4 (210x297mm) - 20 buc</t>
  </si>
  <si>
    <t>39831200-8 - Detergenti (Rev.2)</t>
  </si>
  <si>
    <t>vopsea alchidica ptr lemn 0.74l - 20 buc, pensule ptr. Vopsit maner pvc 5 cm - 10 buc, diluant ptr. Vopsea 0.9 l - 5 buc</t>
  </si>
  <si>
    <t>taxa participare la Conferinta Internationala CED 2023</t>
  </si>
  <si>
    <t>Piese schimb Chiller Daikin: Electrovana Danfoss ETS 250 - 1 buc, Racord antivibrant apa calda, 2X500mm - 1 buc</t>
  </si>
  <si>
    <t>44411000-4 - Articole sanitare (Rev.2)</t>
  </si>
  <si>
    <t>Bilet avion BUH-PARHELAMSBUH-BUH (17 oct-21 oct)</t>
  </si>
  <si>
    <t>60400000-2 - Servicii de transport aerian (Rev.2)</t>
  </si>
  <si>
    <t>taxa participare IAMU 2023 Finlanda (17-22.10.2023)</t>
  </si>
  <si>
    <t>prize, intrerupatoare, prelungitor si corpuri iluminat</t>
  </si>
  <si>
    <t xml:space="preserve">Panouri acustice </t>
  </si>
  <si>
    <t>32351300-1 - Accesorii de echipamente audio (Rev.2)</t>
  </si>
  <si>
    <t>taxa recunoastere curs de catre Nautical Institut</t>
  </si>
  <si>
    <t>11027.04 (1900 Lire sterline)</t>
  </si>
  <si>
    <t>Inspectie tehnica periodica (ITP) autobuze CT 02 UMC si CT 03.UMC (05.07.2023)</t>
  </si>
  <si>
    <t xml:space="preserve">MATERIALE PUBLICITARE; PRODUSE IMPRIMATE; DIVERSE ARTICOLE DECORATIVE                                                                             </t>
  </si>
  <si>
    <t>roll-up 87x220 cm, 4 buc</t>
  </si>
  <si>
    <t xml:space="preserve">masina automata de spalat si uscat pardoseli, suport pad ptr masina profesionala de spalat pardoseli, pad rosu ptr. curatat pardoseli, aspirator profesional ptr praf, masina injectie-extraxtie ptr. curatarea mochetelor echipata cu kit de curatare mocheta prin injectie-extractie(furtune+tija metalica aspiratie, talpa aspiratie cu 2 duze injectie) </t>
  </si>
  <si>
    <t>39716000-4 Piese pentru aparate electrocasnice (Rev.2)</t>
  </si>
  <si>
    <t>sistem de suspendare a lampilor ptr. Iluminare ptr. Laboratorul de televiziune</t>
  </si>
  <si>
    <t>31530000-0 - Piese pentru lampi si corpuri de iluminat (Rev.2)</t>
  </si>
  <si>
    <t>Taxa publicare articol Intelligent Grapevine Disease Detection Using IoT Sensor Network - PROIECT MERIAVINO</t>
  </si>
  <si>
    <t>Servicii de tiparire, legare si copertare carti (include printare continut si coperta)- "Instruire moderna asistata de calculat or si tehnologii inovatoare in domeniul navigatiei si transportului naval" - 2 vol</t>
  </si>
  <si>
    <t>Cabinet rack</t>
  </si>
  <si>
    <t>32420000-3 - Echipament de retea (Rev.2)</t>
  </si>
  <si>
    <t>detergent concentrat ptr. Masina profesionala de spalat pardoseli 5l, sac hartie praf ptr. Aspirator profesional - 20 buc</t>
  </si>
  <si>
    <t>79980000-7 Servicii de abonare</t>
  </si>
  <si>
    <t>Actualizarea lucrarii "Consilier Codul Muncii" pentru 12 luni</t>
  </si>
  <si>
    <t>39831500-1 Produse de curatat pentru automobile (Rev.2)</t>
  </si>
  <si>
    <t>solutie spalare parbriz de iarna 30l; odorizant habitaclu - 25 buc, spray (solutie) dezghetat parbriz - 6 buc, raclete curatat zapada de pe parbriz - 6 buc, instrument de inndepartare a zapezii (set de 3 piese) - 2 seturi</t>
  </si>
  <si>
    <t>taxa tarif de utilizare spectru ptr. Serviciul Mobil Maritim, aferent perioadei (01.01.2023-31.12.2023)</t>
  </si>
  <si>
    <t>taxa tarif de utilizare spectru ptr. Serviciul Fix si Serviciul Mobil Satelit, aferent perioadei (01.01.2023-31.12.2023)</t>
  </si>
  <si>
    <t>taxa tarif de utilizare spectru ptr. Serviciul Radiodeterminare, aferent perioadei (01.01.2023-31.12.2023)</t>
  </si>
  <si>
    <t>Servicii de vulcanizare pentru CT10UMC (Dacia Duster)</t>
  </si>
  <si>
    <t>BOXA PORTABILA SONY - SRS-XB23 - sau echivalent  - 3 bucati; CASTI STEREO SAMSUNG AKG EO-IC100BBEGEU, USB TYPE-C (NEGRU) sau echivalent - 5 bucati </t>
  </si>
  <si>
    <t>2023_SERVICII DE CERTIFICARE A SEMNĂTURII ELECTRONICE</t>
  </si>
  <si>
    <t>kit semnatura electronica valabilitate 3 ani</t>
  </si>
  <si>
    <t>kit semnatura electronica valabilitate 1 ani</t>
  </si>
  <si>
    <t>certificat digital calificat cu valabilitate 3 ani</t>
  </si>
  <si>
    <t>apa plata 0.5l- 96 sticle, pahare plastic - 200 buc, cafea 500g - 2 pungi, cutii deai - 3 buc, zahar 5 g - 200 plicuri</t>
  </si>
  <si>
    <t>Servicii de tiparire, legare si copertare a cartii "Metode experimentale in fizica, electricitate si magnetism" - 20 exemplare, 101 pag, format A4, autor Valerica Baban</t>
  </si>
  <si>
    <t>cazare Varsovia, Polonia, 29.01.2024-02.02.2024, 1 persoana</t>
  </si>
  <si>
    <t>bilete avion Varsovia, Polonia, 29.01.2024-02.02.2024, 1 persoana</t>
  </si>
  <si>
    <t>Taxa conferinta ICPR 2023</t>
  </si>
  <si>
    <t>22455000-4 Carti de identitate</t>
  </si>
  <si>
    <t xml:space="preserve">232.52   (46.5 Euro) </t>
  </si>
  <si>
    <t>Supliment la abonamentul anual la platforma Zoom in scopul desfasurarii in mod hibrid a Conferintei nationale a expertilor in egalitate de sanse din 14.12.2023</t>
  </si>
  <si>
    <t>tonere TK-5240K BLACK, TK-5240M MAGENTA, TK-5240Y YELLOW, TK-5240C CYAN</t>
  </si>
  <si>
    <t>30213300-8 computer de birou</t>
  </si>
  <si>
    <t>30213100-6 computere portabile</t>
  </si>
  <si>
    <t>79800000-2 Servicii tipografice si servicii conexe</t>
  </si>
  <si>
    <t>Achizitia de produse: dulciuri(napolitane, biscuiti, bomboane, prajitura casei ambalata) si suc pentru 14 invitati.</t>
  </si>
  <si>
    <t>tonere TN421C, TN421M, TN421Y sau  TN423C, TN423M, TN423Y pentru imprimanta BROTHER MFC-8690CDW</t>
  </si>
  <si>
    <t>19 permise de intrare in port ptr. Autovehiculele universitatii si ale personalului universitatii, ptr. Anul 2024</t>
  </si>
  <si>
    <t>Servicii de igienizare spatii verzi, nivelare teren, colectare si transport deseuri mixte</t>
  </si>
  <si>
    <t>banda continua laminata autoadeziva cu dimensiuni de 12mm/8m, culoare eticheta alb, culoare text negru, compatibila cu aparatul de etrichetata din dotare (Brother H110) set 5 buc</t>
  </si>
  <si>
    <t>30192800-9</t>
  </si>
  <si>
    <t xml:space="preserve">Materiale de constructii si unelte ptr. Reparartii curente: rigola, placa capat rigola, teava, ramificatie, cot, dibluri, suruburi ptr. Lemn, pavaj, bordura  </t>
  </si>
  <si>
    <t>corpuri de iluminat 10 buc</t>
  </si>
  <si>
    <t>71631000-0</t>
  </si>
  <si>
    <t>Materiale de constructii si unelte: folie parchet, banda aluminiu, parchet laminat, plinta, imbinare colt, banda mascare, folie protectie, vopsea metal</t>
  </si>
  <si>
    <t>laptop 16 inch, 10 bucati</t>
  </si>
  <si>
    <t>RELUARE subansamble computere</t>
  </si>
  <si>
    <t>RELUARE laptop 18 inch 1 bucata</t>
  </si>
  <si>
    <t>RELUARE laptop 16 inch, 10 bucati</t>
  </si>
  <si>
    <t>RELUARE unitati PC desktop, 6 bucati</t>
  </si>
  <si>
    <t>RELUARE accesorii pentru computere (tastaturi, mouse, sursa UPS, suport unitate PC cu roti, monitor LED-5 BUC, monitor de teren LCD TFT-3 BUC, suport cu roti monitor 32 inch, splitter displayport, placa de captura interna, placa de captura externa, card reader, switch retea, switch retea POE, cabluri de retea, cablu HDMI, cablu displayport)</t>
  </si>
  <si>
    <t>RELUARE accesorii pentru computere (tastaturi, monitor de teren LCD TFT-3 BUC, suport cu roti monitor 32 inch, placa de captura interna, placa de captura externa, card reader, switch retea POE, cabluri de retea)</t>
  </si>
  <si>
    <t>PROIECT CNFIS-FDI-2023-0586</t>
  </si>
  <si>
    <t xml:space="preserve">SSD extern 1TB-9 buc, laptop 17.3 inch 8 gb RAM, SSD 512 GB-14 buc </t>
  </si>
  <si>
    <t>role de filament 3D PLA tip prusament 10 bucati</t>
  </si>
  <si>
    <t>30124000-4-Piese si accesorii pentru masini de birou</t>
  </si>
  <si>
    <t>PROIECT CNFIS-FDI-2023-0580</t>
  </si>
  <si>
    <t xml:space="preserve">Laptop 15.6 inch full HD 8 gb DDR4 -10bucati, tableta Apple IPAD 9-2 buc, Apple pencil pentru IPAD-1 buc, Intel NUC 13 I5 mobile-12 bucati, SSD ADATA 1 TB-6 bucati, SSD ADATA 32 GB-19 bucati, SSD ADATA 1 TB-6 bucati, memorie laptop 32 GB-5 bucati, imprimanta laser-1 bucata, monitor LED 24 inch-10 bucati, televizor LED 139 cm-6 bucati, suport TV podea 37-65 inch-3 bucati, suport TV perete 37-65 inch - 2 bucati </t>
  </si>
  <si>
    <t xml:space="preserve">2023_SERVICII JURIDICE </t>
  </si>
  <si>
    <t>79140000-7 Servicii de consultanta si de inforemare juridica</t>
  </si>
  <si>
    <t>CONTRACT Servicii de informare, consultanță și avizare juridică (maxim 12 luni începand cu 03.01.2024)</t>
  </si>
  <si>
    <t>CONTRACT Software pentru sisteme de operare și licențe</t>
  </si>
  <si>
    <t>Produse semnalizare rutieră SLM, 8 buc</t>
  </si>
  <si>
    <t>34992200-9 Indicatoare rutiere</t>
  </si>
  <si>
    <t>Cotizatie Membru Gold al Ligii Navale Române</t>
  </si>
  <si>
    <t>membrana hidroizolanta (2 bucati); hidroizolant lichid (2 bucati); arzator gaz (1 bucata)</t>
  </si>
  <si>
    <t>44100000-1 – Materiale de constructii si articole conexe (Rev.2</t>
  </si>
  <si>
    <t>TN221K, TN221C, TN221M, TN221Y- 1 SET</t>
  </si>
  <si>
    <t>CE340A BLACK-2 BUC, CE341A CYAN -1 BUC - Rectorat; TN221BK- 4 BUC, TN221C -2 BUC, TN221M -2 BUC, TN221Y- 2 BUC - Secretariat Zi si Decanat; tn-118 - 2 buc Secretariat IFR; CF410A 2 buc, CF411A 2 buc, CF412A 2 buc, CF413A 2 buc SIDE</t>
  </si>
  <si>
    <t>role tavi si drum units ptr. HP MFP M775 Rectorat; Konica Minolta C227, C224e, HP CP5225dn Secretariat Zi si Decanat, HP CP5225dn Secretariat IFR</t>
  </si>
  <si>
    <t>W2070A NEGRU - 2 BUC</t>
  </si>
  <si>
    <t>redeventa Trim. II/2023 31/07/2023 cf contr. 141529/01.10.2009</t>
  </si>
  <si>
    <t>cuptoare cu microunde, 4 buc</t>
  </si>
  <si>
    <t>39711362-4</t>
  </si>
  <si>
    <t>taxa anuala ptr. Functionarea Centrului acreditat de testare MARLINS ATC ptr. Personal navigant</t>
  </si>
  <si>
    <t>stand mobil ptr.TV pentru si videoproiector</t>
  </si>
  <si>
    <t>motocoasa ptr.CSUN</t>
  </si>
  <si>
    <t>16311000-8 masini de tuns iarba</t>
  </si>
  <si>
    <t>piese componente ptr. Plase antiinsecte ptr. Ferestre:profil, plasa, garnitura, accesori</t>
  </si>
  <si>
    <t>materiale reparatii sala 408 sediu Central</t>
  </si>
  <si>
    <t>44190000-8  diverse materiale de constructii</t>
  </si>
  <si>
    <t>44190000-8 diverse materiale de constructii</t>
  </si>
  <si>
    <t>Achizitii materiale pe "Purchase costs"</t>
  </si>
  <si>
    <t xml:space="preserve">CONTRACT servicii de mentenanta a licentelor UMS (University Management System) și servicii de asistenta în utilizarea aplicatiei UMS, pentru perioada 02.12.2023-01.12.2024 </t>
  </si>
  <si>
    <t>ANULATA produse audio-video (camera video PTZ 4K-4 buc, trepied video fluid-4 buc, mini trepied pentru masa-4 buc, interfata audio podcast-1 buc, microfon podcsat+stativ integrat-4 4 buc, cablu pentru microfon cu mufe-4 buc, set boxe audio active-2 buc, casti audio profesionale-2 buc, kit intercomunicatie microfon wireless cu receptor-1 buc, lampa studio on air -2 buc)</t>
  </si>
  <si>
    <t>2023_Servicii de reparare și de întreținere și servicii conexe pentru computere personale, pentru echipamente de birou, pentru echipamente de telecomunicații și pentru echipamente audiovideo                                                                   cel putin 1 ofertă</t>
  </si>
  <si>
    <t>2023_ASIGURARI AUTO ȘI PERSOANE; VINIETE ȘI PERMISE AUTO          cel putin 1 ofertă</t>
  </si>
  <si>
    <t>2023_REVIZII, REPARATII, VERIFICARI MASINI, VERIFICARE SI DESCARCARE TAHOGRAF                                                                          cel putin 1 ofertă</t>
  </si>
  <si>
    <t>2023_Servicii de consultanţă în domeniul ingineriei şi al construcţiilor (SERVICII  DE AUDIT ENERGETIC,  SERVICII DE EXPERTIZARE TEHNICĂ A CLĂDIRILOR, ……………….)                                                                            cel puțin o ofertă</t>
  </si>
  <si>
    <t>2023_Servicii de evaluare a riscurilor sau a pericolelor, alta decât cea pentru construcţii                                                                                                 cel puțin o ofertă</t>
  </si>
  <si>
    <t>CONTRACT Servicii  de verificare, intretinere si reparare instalație de hidranti interiori si exteriori si grupuri de pompare</t>
  </si>
  <si>
    <t xml:space="preserve">2023_ SERVICII DE MENTENANȚĂ ȘI REVIZIE A ASCENSOARELOR (Rev.2); Piese și accesorii pentru acestea                                                                                                </t>
  </si>
  <si>
    <t xml:space="preserve">2023_ SERVICII DE PERFECȚIONARE și FORMARE PROFESIONALĂ  PERSONAL UMC; SERVICII IN DOMENIUL SSM/SERVICII DE SANATATE </t>
  </si>
  <si>
    <t>Cazare 3 nopti</t>
  </si>
  <si>
    <t xml:space="preserve">Cazare 11-13.09 </t>
  </si>
  <si>
    <t xml:space="preserve">Cazare 12-13.10.2023  proiect RoNaQCI </t>
  </si>
  <si>
    <t xml:space="preserve">Cazare hotel 5 nopti pe timpul conferintei IEEE 2023Genova-Italia </t>
  </si>
  <si>
    <t xml:space="preserve">2023_SERVICII DE TRANSPORT AERIAN                                               </t>
  </si>
  <si>
    <t>bilete avion opopeni-Copenhaga-Aalborg-Copenhaga-Otopeni, conferinta IEEE 2023</t>
  </si>
  <si>
    <t>bilete avion Otopeni-Stockholm-Otopeni, intrunire IAMU 18-19.10.2023 conferinta IAMU AGA 2023</t>
  </si>
  <si>
    <t xml:space="preserve">2023_SERVICII DE TRANSPORT PASAGERI OCAZIONAL                                               </t>
  </si>
  <si>
    <t xml:space="preserve">transport Constanta-Otopeni-Constanta _Proiect IAMU VISMAR PY2023 </t>
  </si>
  <si>
    <t>taxa participare conferinta 1 articol IOP EESx150 Euro+1 articol IOP EESx150 Euro</t>
  </si>
  <si>
    <t>taxa participare si publicare lucrare la conferinta ISSCS 2023</t>
  </si>
  <si>
    <t xml:space="preserve">taxa participare IAMU 2023 Finlanda (16-22.10.2023) </t>
  </si>
  <si>
    <t xml:space="preserve">2023_ SERVICII DE CURATENIE SI IGIENIZARE                                                                                                   </t>
  </si>
  <si>
    <t xml:space="preserve">2023_SERVICII DE CARTOGRAFIERE                                                      </t>
  </si>
  <si>
    <t xml:space="preserve">2023_LUCRARI DE CONSTRUCTII SI FINISARE A CONSTRUCTIILOR                  </t>
  </si>
  <si>
    <t>PROIECT IAMU VISMAR FY2023 (durata proiect mai 2023-martie 2024)</t>
  </si>
  <si>
    <t xml:space="preserve"> 2023_ALIMENTE, BĂUTURI, TUTUN ȘI PRODUSE CONEXE                 </t>
  </si>
  <si>
    <t xml:space="preserve"> 2023_ALIMENTE, BĂUTURI, TUTUN ȘI PRODUSE CONEXE                     </t>
  </si>
  <si>
    <t xml:space="preserve">2023_MATERIALE PUBLICITARE; PRODUSE IMPRIMATE; DIVERSE ARTICOLE DECORATIVE                                                                            </t>
  </si>
  <si>
    <t xml:space="preserve">2023_SERVICII DIVERSE DE ASISTENTA TEHNICA INFORMATICA          </t>
  </si>
  <si>
    <t xml:space="preserve">2023_SEVICII DE BAZE DE DATE                                                                     </t>
  </si>
  <si>
    <t xml:space="preserve">2023_SERVICII DE CATERING ȘI SERVICII DE CANTINĂ - Anexa 2                                                       </t>
  </si>
  <si>
    <t xml:space="preserve">2023_Servicii stiintifice si tehnice in inginerie (geologie, geofizica, meteorologie, arheologie, topografie, seismologie, hidrografie,  cartografiere, cadastru, servicii tehnice)                                                   </t>
  </si>
  <si>
    <t xml:space="preserve">2023_SERVICII DE CONTROL/VERIFICARI TEHNICE; PIESE SI ACCESORII   </t>
  </si>
  <si>
    <t xml:space="preserve">2023_ SERVICII IN DOMENIUL SSM/SERVICII DE SANATATE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</si>
</sst>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b/>
      <sz val="12"/>
      <name val="Calibri"/>
      <family val="2"/>
      <scheme val="minor"/>
    </font>
    <font>
      <b/>
      <sz val="8"/>
      <name val="Calibri"/>
      <family val="2"/>
      <scheme val="minor"/>
    </font>
    <font>
      <sz val="8"/>
      <name val="Calibri"/>
      <family val="2"/>
      <scheme val="minor"/>
    </font>
    <font>
      <sz val="9"/>
      <name val="Calibri"/>
      <family val="2"/>
      <scheme val="minor"/>
    </font>
    <font>
      <b/>
      <i/>
      <sz val="10"/>
      <name val="Calibri"/>
      <family val="2"/>
      <scheme val="minor"/>
    </font>
    <font>
      <sz val="11"/>
      <name val="Calibri"/>
      <family val="2"/>
      <scheme val="minor"/>
    </font>
    <font>
      <b/>
      <sz val="11"/>
      <name val="Calibri"/>
      <family val="2"/>
      <scheme val="minor"/>
    </font>
    <font>
      <sz val="9"/>
      <name val="Segoe UI"/>
      <family val="2"/>
    </font>
    <font>
      <b/>
      <sz val="14"/>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1" fillId="0" borderId="0" applyFont="0" applyFill="0" applyBorder="0" applyAlignment="0" applyProtection="0"/>
  </cellStyleXfs>
  <cellXfs count="190">
    <xf numFmtId="0" fontId="0" fillId="0" borderId="0" xfId="0"/>
    <xf numFmtId="43" fontId="4" fillId="0" borderId="1" xfId="3" applyFont="1" applyFill="1" applyBorder="1" applyAlignment="1">
      <alignment horizontal="center" vertical="center" wrapText="1"/>
    </xf>
    <xf numFmtId="43" fontId="4" fillId="0" borderId="2" xfId="3" applyFont="1" applyFill="1" applyBorder="1" applyAlignment="1">
      <alignment horizontal="center" vertical="center" wrapText="1"/>
    </xf>
    <xf numFmtId="43" fontId="4" fillId="0" borderId="1" xfId="1" applyFont="1" applyFill="1" applyBorder="1" applyAlignment="1">
      <alignment horizontal="right" vertical="center" wrapText="1" shrinkToFit="1"/>
    </xf>
    <xf numFmtId="43" fontId="4" fillId="0" borderId="1" xfId="1" applyFont="1" applyFill="1" applyBorder="1" applyAlignment="1">
      <alignment horizontal="right" vertical="center" wrapText="1"/>
    </xf>
    <xf numFmtId="43" fontId="4" fillId="0" borderId="2" xfId="1" applyFont="1" applyFill="1" applyBorder="1" applyAlignment="1">
      <alignment horizontal="right" vertical="center" wrapText="1" shrinkToFit="1"/>
    </xf>
    <xf numFmtId="43" fontId="4" fillId="0" borderId="4" xfId="3" applyFont="1" applyFill="1" applyBorder="1" applyAlignment="1">
      <alignment horizontal="center" vertical="center" wrapText="1"/>
    </xf>
    <xf numFmtId="43" fontId="4" fillId="0" borderId="0" xfId="3" applyFont="1" applyFill="1" applyBorder="1" applyAlignment="1">
      <alignment horizontal="center" vertical="center" wrapText="1"/>
    </xf>
    <xf numFmtId="43" fontId="4" fillId="0" borderId="2" xfId="3" applyFont="1" applyFill="1" applyBorder="1" applyAlignment="1">
      <alignment horizontal="right" vertical="center" wrapText="1"/>
    </xf>
    <xf numFmtId="43" fontId="3" fillId="0" borderId="1" xfId="3" applyFont="1" applyFill="1" applyBorder="1" applyAlignment="1">
      <alignment horizontal="center" vertical="center" wrapText="1"/>
    </xf>
    <xf numFmtId="43" fontId="3" fillId="0" borderId="4" xfId="3" applyFont="1" applyFill="1" applyBorder="1" applyAlignment="1">
      <alignment horizontal="center" vertical="center" wrapText="1"/>
    </xf>
    <xf numFmtId="43" fontId="3" fillId="0" borderId="2" xfId="3" applyFont="1" applyFill="1" applyBorder="1" applyAlignment="1">
      <alignment horizontal="center" vertical="center" wrapText="1"/>
    </xf>
    <xf numFmtId="0" fontId="3" fillId="0" borderId="0" xfId="2" applyFont="1" applyFill="1" applyAlignment="1">
      <alignment horizontal="center" vertical="center" wrapText="1"/>
    </xf>
    <xf numFmtId="0" fontId="3" fillId="0" borderId="0" xfId="2" applyFont="1" applyFill="1" applyAlignment="1">
      <alignment horizontal="left" vertical="center" wrapText="1"/>
    </xf>
    <xf numFmtId="0" fontId="4" fillId="0" borderId="0" xfId="2" applyFont="1" applyFill="1" applyAlignment="1">
      <alignment horizontal="center" vertical="center" wrapText="1" shrinkToFit="1"/>
    </xf>
    <xf numFmtId="43"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shrinkToFit="1"/>
    </xf>
    <xf numFmtId="0" fontId="3" fillId="0" borderId="1" xfId="2" applyFont="1" applyFill="1" applyBorder="1" applyAlignment="1">
      <alignment horizontal="center" vertical="center" wrapText="1"/>
    </xf>
    <xf numFmtId="0" fontId="3" fillId="0" borderId="0" xfId="2" applyFont="1" applyFill="1" applyAlignment="1">
      <alignment vertical="center" wrapText="1"/>
    </xf>
    <xf numFmtId="0" fontId="5" fillId="0" borderId="2" xfId="2" applyFont="1" applyFill="1" applyBorder="1" applyAlignment="1">
      <alignment horizontal="left" vertical="center" wrapText="1"/>
    </xf>
    <xf numFmtId="0" fontId="4" fillId="0" borderId="2" xfId="2" applyFont="1" applyFill="1" applyBorder="1" applyAlignment="1">
      <alignment horizontal="center" vertical="center" wrapText="1" shrinkToFit="1"/>
    </xf>
    <xf numFmtId="0" fontId="4" fillId="0" borderId="2" xfId="2" applyFont="1" applyFill="1" applyBorder="1" applyAlignment="1">
      <alignment horizontal="center" vertical="center" wrapText="1"/>
    </xf>
    <xf numFmtId="0" fontId="4" fillId="0" borderId="0" xfId="2" applyFont="1" applyFill="1" applyAlignment="1">
      <alignment vertical="center" wrapText="1"/>
    </xf>
    <xf numFmtId="0" fontId="3" fillId="0" borderId="1" xfId="2" applyFont="1" applyFill="1" applyBorder="1" applyAlignment="1">
      <alignment horizontal="left" vertical="center" wrapText="1"/>
    </xf>
    <xf numFmtId="0" fontId="4" fillId="0" borderId="1" xfId="2" applyFont="1" applyFill="1" applyBorder="1" applyAlignment="1">
      <alignment horizontal="left" vertical="center" wrapText="1"/>
    </xf>
    <xf numFmtId="0" fontId="7" fillId="0" borderId="1" xfId="2" applyFont="1" applyFill="1" applyBorder="1" applyAlignment="1">
      <alignment horizontal="center" vertical="top" wrapText="1"/>
    </xf>
    <xf numFmtId="0" fontId="4" fillId="0" borderId="1" xfId="2" applyFont="1" applyFill="1" applyBorder="1" applyAlignment="1">
      <alignment horizontal="center" vertical="center" wrapText="1" shrinkToFit="1"/>
    </xf>
    <xf numFmtId="0" fontId="4" fillId="0" borderId="1" xfId="2" applyFont="1" applyFill="1" applyBorder="1" applyAlignment="1">
      <alignment horizontal="center" vertical="center" wrapText="1"/>
    </xf>
    <xf numFmtId="0" fontId="4" fillId="0" borderId="3" xfId="2" applyFont="1" applyFill="1" applyBorder="1" applyAlignment="1">
      <alignment horizontal="left" vertical="center" wrapText="1"/>
    </xf>
    <xf numFmtId="0" fontId="7" fillId="0" borderId="1" xfId="0" applyFont="1" applyFill="1" applyBorder="1" applyAlignment="1">
      <alignment horizontal="center" vertical="top" wrapText="1"/>
    </xf>
    <xf numFmtId="4" fontId="4" fillId="0" borderId="1" xfId="2" applyNumberFormat="1" applyFont="1" applyFill="1" applyBorder="1" applyAlignment="1">
      <alignment vertical="center" wrapText="1"/>
    </xf>
    <xf numFmtId="0" fontId="3" fillId="0" borderId="3" xfId="2" applyFont="1" applyFill="1" applyBorder="1" applyAlignment="1">
      <alignment horizontal="left" vertical="center" wrapText="1"/>
    </xf>
    <xf numFmtId="43" fontId="4" fillId="0" borderId="1" xfId="2" applyNumberFormat="1" applyFont="1" applyFill="1" applyBorder="1" applyAlignment="1">
      <alignment horizontal="center" vertical="center" wrapText="1" shrinkToFit="1"/>
    </xf>
    <xf numFmtId="0" fontId="5" fillId="0" borderId="1" xfId="2" applyFont="1" applyFill="1" applyBorder="1" applyAlignment="1">
      <alignment horizontal="left" vertical="center" wrapText="1"/>
    </xf>
    <xf numFmtId="0" fontId="6" fillId="0" borderId="1" xfId="2" applyFont="1" applyFill="1" applyBorder="1" applyAlignment="1">
      <alignment horizontal="center" vertical="top" wrapText="1"/>
    </xf>
    <xf numFmtId="0" fontId="3" fillId="0" borderId="1" xfId="2" applyFont="1" applyFill="1" applyBorder="1" applyAlignment="1">
      <alignment horizontal="center" vertical="center" wrapText="1" shrinkToFit="1"/>
    </xf>
    <xf numFmtId="0" fontId="3" fillId="0" borderId="1" xfId="2" applyFont="1" applyFill="1" applyBorder="1" applyAlignment="1">
      <alignment horizontal="center" vertical="center" wrapText="1"/>
    </xf>
    <xf numFmtId="0" fontId="7" fillId="0" borderId="0" xfId="0" applyFont="1" applyFill="1" applyAlignment="1">
      <alignment horizontal="center" vertical="top" wrapText="1"/>
    </xf>
    <xf numFmtId="0" fontId="7" fillId="0" borderId="1" xfId="5" applyFont="1" applyFill="1" applyBorder="1" applyAlignment="1">
      <alignment horizontal="center" vertical="top" wrapText="1"/>
    </xf>
    <xf numFmtId="0" fontId="7" fillId="0" borderId="1" xfId="0" applyFont="1" applyFill="1" applyBorder="1" applyAlignment="1">
      <alignment vertical="top" wrapText="1"/>
    </xf>
    <xf numFmtId="0" fontId="4" fillId="0" borderId="4" xfId="4" applyFont="1" applyFill="1" applyBorder="1" applyAlignment="1">
      <alignment horizontal="center" vertical="center" wrapText="1" shrinkToFit="1"/>
    </xf>
    <xf numFmtId="0" fontId="4" fillId="0" borderId="1"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7" fillId="0" borderId="4" xfId="4" applyFont="1" applyFill="1" applyBorder="1" applyAlignment="1">
      <alignment horizontal="center" vertical="top" wrapText="1"/>
    </xf>
    <xf numFmtId="0" fontId="7" fillId="0" borderId="1" xfId="4" applyFont="1" applyFill="1" applyBorder="1" applyAlignment="1">
      <alignment horizontal="center" vertical="top" wrapText="1"/>
    </xf>
    <xf numFmtId="0" fontId="4" fillId="0" borderId="1" xfId="0" applyFont="1" applyFill="1" applyBorder="1" applyAlignment="1">
      <alignment wrapText="1"/>
    </xf>
    <xf numFmtId="0" fontId="7" fillId="0" borderId="1" xfId="0" applyFont="1" applyFill="1" applyBorder="1" applyAlignment="1">
      <alignment horizontal="center" wrapText="1"/>
    </xf>
    <xf numFmtId="0" fontId="6" fillId="0" borderId="1" xfId="0" applyFont="1" applyFill="1" applyBorder="1" applyAlignment="1">
      <alignment horizontal="center" vertical="top" wrapText="1"/>
    </xf>
    <xf numFmtId="0" fontId="3" fillId="0" borderId="4" xfId="4" applyFont="1" applyFill="1" applyBorder="1" applyAlignment="1">
      <alignment horizontal="center" vertical="center" wrapText="1" shrinkToFit="1"/>
    </xf>
    <xf numFmtId="0" fontId="3" fillId="0" borderId="1" xfId="4" applyFont="1" applyFill="1" applyBorder="1" applyAlignment="1">
      <alignment horizontal="center" vertical="center" wrapText="1"/>
    </xf>
    <xf numFmtId="0" fontId="3" fillId="0" borderId="2" xfId="4" applyFont="1" applyFill="1" applyBorder="1" applyAlignment="1">
      <alignment horizontal="center" vertical="center" wrapText="1"/>
    </xf>
    <xf numFmtId="0" fontId="4" fillId="0" borderId="1" xfId="4" applyFont="1" applyFill="1" applyBorder="1" applyAlignment="1">
      <alignment horizontal="center" vertical="center" wrapText="1" shrinkToFit="1"/>
    </xf>
    <xf numFmtId="0" fontId="4" fillId="0" borderId="0" xfId="5" applyFont="1" applyFill="1" applyAlignment="1">
      <alignment vertical="center" wrapText="1"/>
    </xf>
    <xf numFmtId="0" fontId="3" fillId="0" borderId="2" xfId="0" applyFont="1" applyFill="1" applyBorder="1" applyAlignment="1">
      <alignment vertical="center" wrapText="1"/>
    </xf>
    <xf numFmtId="0" fontId="7" fillId="0" borderId="6" xfId="2" applyFont="1" applyFill="1" applyBorder="1" applyAlignment="1">
      <alignment horizontal="center" vertical="top" wrapText="1"/>
    </xf>
    <xf numFmtId="0" fontId="5" fillId="0" borderId="1" xfId="0" applyFont="1" applyFill="1" applyBorder="1" applyAlignment="1">
      <alignment vertical="center" wrapText="1"/>
    </xf>
    <xf numFmtId="0" fontId="7" fillId="0" borderId="1" xfId="2" applyFont="1" applyFill="1" applyBorder="1" applyAlignment="1">
      <alignment vertical="top" wrapText="1"/>
    </xf>
    <xf numFmtId="17" fontId="3" fillId="0" borderId="1" xfId="2"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4" fillId="0" borderId="2" xfId="2" applyFont="1" applyFill="1" applyBorder="1" applyAlignment="1">
      <alignment horizontal="left" vertical="center" wrapText="1"/>
    </xf>
    <xf numFmtId="44" fontId="5" fillId="0" borderId="1" xfId="7" applyFont="1" applyFill="1" applyBorder="1" applyAlignment="1">
      <alignment horizontal="left" vertical="center" wrapText="1"/>
    </xf>
    <xf numFmtId="44" fontId="4" fillId="0" borderId="1" xfId="7" applyFont="1" applyFill="1" applyBorder="1" applyAlignment="1">
      <alignment horizontal="center" vertical="center" wrapText="1" shrinkToFit="1"/>
    </xf>
    <xf numFmtId="44" fontId="4" fillId="0" borderId="1" xfId="7" applyFont="1" applyFill="1" applyBorder="1" applyAlignment="1">
      <alignment horizontal="center" vertical="center" wrapText="1"/>
    </xf>
    <xf numFmtId="44" fontId="4" fillId="0" borderId="0" xfId="7" applyFont="1" applyFill="1" applyAlignment="1">
      <alignment vertical="center" wrapText="1"/>
    </xf>
    <xf numFmtId="0" fontId="3" fillId="0" borderId="2" xfId="2" applyFont="1" applyFill="1" applyBorder="1" applyAlignment="1">
      <alignment horizontal="center" vertical="center" wrapText="1" shrinkToFi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top" wrapText="1"/>
    </xf>
    <xf numFmtId="17" fontId="4" fillId="0" borderId="1" xfId="2" applyNumberFormat="1" applyFont="1" applyFill="1" applyBorder="1" applyAlignment="1">
      <alignment horizontal="center" vertical="center" wrapText="1"/>
    </xf>
    <xf numFmtId="0" fontId="4" fillId="0" borderId="4" xfId="2" applyFont="1" applyFill="1" applyBorder="1" applyAlignment="1">
      <alignment horizontal="left" vertical="center" wrapText="1"/>
    </xf>
    <xf numFmtId="0" fontId="4" fillId="0" borderId="4" xfId="2" applyFont="1" applyFill="1" applyBorder="1" applyAlignment="1">
      <alignment horizontal="center" vertical="center" wrapText="1" shrinkToFit="1"/>
    </xf>
    <xf numFmtId="17" fontId="4" fillId="0" borderId="4" xfId="2" applyNumberFormat="1" applyFont="1" applyFill="1" applyBorder="1" applyAlignment="1">
      <alignment horizontal="center" vertical="center" wrapText="1"/>
    </xf>
    <xf numFmtId="0" fontId="3" fillId="0" borderId="4" xfId="2" applyFont="1" applyFill="1" applyBorder="1" applyAlignment="1">
      <alignment horizontal="left" vertical="center" wrapText="1"/>
    </xf>
    <xf numFmtId="0" fontId="3" fillId="0" borderId="4" xfId="2" applyFont="1" applyFill="1" applyBorder="1" applyAlignment="1">
      <alignment horizontal="center" vertical="center" wrapText="1" shrinkToFit="1"/>
    </xf>
    <xf numFmtId="17" fontId="3" fillId="0" borderId="4" xfId="2" applyNumberFormat="1" applyFont="1" applyFill="1" applyBorder="1" applyAlignment="1">
      <alignment horizontal="center" vertical="center" wrapText="1"/>
    </xf>
    <xf numFmtId="4" fontId="4" fillId="0" borderId="1" xfId="2" applyNumberFormat="1" applyFont="1" applyFill="1" applyBorder="1" applyAlignment="1">
      <alignment horizontal="right" vertical="center" wrapText="1"/>
    </xf>
    <xf numFmtId="43" fontId="3" fillId="0" borderId="1" xfId="2" applyNumberFormat="1" applyFont="1" applyFill="1" applyBorder="1" applyAlignment="1">
      <alignment horizontal="center" vertical="center" wrapText="1" shrinkToFit="1"/>
    </xf>
    <xf numFmtId="0" fontId="7" fillId="0" borderId="1" xfId="2" applyFont="1" applyFill="1" applyBorder="1" applyAlignment="1">
      <alignment horizontal="center" vertical="center" wrapText="1"/>
    </xf>
    <xf numFmtId="0" fontId="4" fillId="0" borderId="0" xfId="0" applyFont="1" applyFill="1" applyAlignment="1">
      <alignment horizontal="center" wrapText="1"/>
    </xf>
    <xf numFmtId="0" fontId="8" fillId="0" borderId="1" xfId="2" applyFont="1" applyFill="1" applyBorder="1" applyAlignment="1">
      <alignment horizontal="center" vertical="top" wrapText="1"/>
    </xf>
    <xf numFmtId="0" fontId="7" fillId="0" borderId="1" xfId="0" applyFont="1" applyFill="1" applyBorder="1" applyAlignment="1">
      <alignment horizontal="center" vertical="top" wrapText="1" shrinkToFit="1"/>
    </xf>
    <xf numFmtId="0" fontId="7" fillId="0" borderId="0" xfId="0" applyFont="1" applyFill="1" applyAlignment="1">
      <alignment horizontal="center" vertical="top" wrapText="1" shrinkToFit="1"/>
    </xf>
    <xf numFmtId="0" fontId="4" fillId="0" borderId="0" xfId="2" applyFont="1" applyFill="1" applyAlignment="1">
      <alignment horizontal="center" vertical="center" wrapText="1"/>
    </xf>
    <xf numFmtId="43" fontId="4" fillId="0" borderId="1" xfId="2" applyNumberFormat="1" applyFont="1" applyFill="1" applyBorder="1" applyAlignment="1">
      <alignment horizontal="center" vertical="center" wrapText="1"/>
    </xf>
    <xf numFmtId="0" fontId="12" fillId="0" borderId="1" xfId="0" applyFont="1" applyFill="1" applyBorder="1" applyAlignment="1">
      <alignment vertical="top" wrapText="1"/>
    </xf>
    <xf numFmtId="0" fontId="4" fillId="0" borderId="1" xfId="2" applyFont="1" applyFill="1" applyBorder="1" applyAlignment="1">
      <alignment vertical="center" wrapText="1"/>
    </xf>
    <xf numFmtId="0" fontId="4" fillId="0" borderId="1" xfId="0" applyFont="1" applyFill="1" applyBorder="1" applyAlignment="1">
      <alignment horizontal="center" vertical="center" wrapText="1" shrinkToFit="1"/>
    </xf>
    <xf numFmtId="0" fontId="4" fillId="0" borderId="6" xfId="2" applyFont="1" applyFill="1" applyBorder="1" applyAlignment="1">
      <alignment horizontal="left" vertical="center" wrapText="1"/>
    </xf>
    <xf numFmtId="4" fontId="4" fillId="0" borderId="0" xfId="2" applyNumberFormat="1" applyFont="1" applyFill="1" applyAlignment="1">
      <alignment vertical="center" wrapText="1"/>
    </xf>
    <xf numFmtId="0" fontId="3" fillId="0" borderId="6" xfId="2" applyFont="1" applyFill="1" applyBorder="1" applyAlignment="1">
      <alignment horizontal="left" vertical="center" wrapText="1"/>
    </xf>
    <xf numFmtId="0" fontId="4" fillId="0" borderId="1" xfId="2" applyFont="1" applyFill="1" applyBorder="1" applyAlignment="1">
      <alignment horizontal="center" vertical="top" wrapText="1"/>
    </xf>
    <xf numFmtId="0" fontId="4" fillId="0" borderId="4" xfId="2" applyFont="1" applyFill="1" applyBorder="1" applyAlignment="1">
      <alignment horizontal="center" vertical="center" wrapText="1"/>
    </xf>
    <xf numFmtId="0" fontId="7" fillId="0" borderId="1" xfId="5" applyFont="1" applyFill="1" applyBorder="1" applyAlignment="1">
      <alignment horizontal="center" vertical="center" wrapText="1"/>
    </xf>
    <xf numFmtId="2" fontId="4" fillId="0" borderId="1" xfId="5" applyNumberFormat="1" applyFont="1" applyFill="1" applyBorder="1" applyAlignment="1">
      <alignment horizontal="right" vertical="center" wrapText="1"/>
    </xf>
    <xf numFmtId="0" fontId="5" fillId="0" borderId="1" xfId="2" applyFont="1" applyFill="1" applyBorder="1" applyAlignment="1">
      <alignment vertical="center" wrapText="1"/>
    </xf>
    <xf numFmtId="0" fontId="7" fillId="0" borderId="2" xfId="2" applyFont="1" applyFill="1" applyBorder="1" applyAlignment="1">
      <alignment horizontal="center" vertical="top" wrapText="1"/>
    </xf>
    <xf numFmtId="0" fontId="4" fillId="0" borderId="5" xfId="2" applyFont="1" applyFill="1" applyBorder="1" applyAlignment="1">
      <alignment horizontal="center" vertical="center" wrapText="1" shrinkToFit="1"/>
    </xf>
    <xf numFmtId="0" fontId="7" fillId="0" borderId="4" xfId="2" applyFont="1" applyFill="1" applyBorder="1" applyAlignment="1">
      <alignment horizontal="center" vertical="top" wrapText="1"/>
    </xf>
    <xf numFmtId="0" fontId="4" fillId="0" borderId="0" xfId="0" applyFont="1" applyFill="1" applyAlignment="1">
      <alignment vertical="center" wrapText="1"/>
    </xf>
    <xf numFmtId="0" fontId="4" fillId="0" borderId="2" xfId="2" applyFont="1" applyFill="1" applyBorder="1" applyAlignment="1">
      <alignment vertical="center" wrapText="1"/>
    </xf>
    <xf numFmtId="43" fontId="4" fillId="0" borderId="2" xfId="2" applyNumberFormat="1" applyFont="1" applyFill="1" applyBorder="1" applyAlignment="1">
      <alignment horizontal="center" vertical="center" wrapText="1"/>
    </xf>
    <xf numFmtId="0" fontId="7" fillId="0" borderId="1" xfId="0" applyFont="1" applyFill="1" applyBorder="1" applyAlignment="1">
      <alignment horizontal="center" vertical="top"/>
    </xf>
    <xf numFmtId="0" fontId="7" fillId="0" borderId="2" xfId="2" applyFont="1" applyFill="1" applyBorder="1" applyAlignment="1">
      <alignment horizontal="center" vertical="center" wrapText="1"/>
    </xf>
    <xf numFmtId="0" fontId="4" fillId="0" borderId="1" xfId="0" applyFont="1" applyFill="1" applyBorder="1"/>
    <xf numFmtId="0" fontId="3" fillId="0" borderId="2" xfId="2" applyFont="1" applyFill="1" applyBorder="1" applyAlignment="1">
      <alignment horizontal="center" vertical="center" wrapText="1"/>
    </xf>
    <xf numFmtId="0" fontId="6" fillId="0" borderId="2" xfId="2" applyFont="1" applyFill="1" applyBorder="1" applyAlignment="1">
      <alignment horizontal="center" vertical="top" wrapText="1"/>
    </xf>
    <xf numFmtId="0" fontId="4" fillId="0" borderId="3" xfId="2" applyFont="1" applyFill="1" applyBorder="1" applyAlignment="1">
      <alignment horizontal="center" vertical="center" wrapText="1" shrinkToFit="1"/>
    </xf>
    <xf numFmtId="0" fontId="3" fillId="0" borderId="1" xfId="2" applyFont="1" applyFill="1" applyBorder="1" applyAlignment="1">
      <alignment vertical="center" wrapText="1"/>
    </xf>
    <xf numFmtId="0" fontId="3" fillId="0" borderId="3" xfId="2" applyFont="1" applyFill="1" applyBorder="1" applyAlignment="1">
      <alignment horizontal="center" vertical="center" wrapText="1"/>
    </xf>
    <xf numFmtId="0" fontId="4" fillId="0" borderId="0" xfId="2" applyFont="1" applyFill="1" applyAlignment="1">
      <alignment horizontal="left" vertical="center" wrapText="1"/>
    </xf>
    <xf numFmtId="0" fontId="7" fillId="0" borderId="0" xfId="2" applyFont="1" applyFill="1" applyAlignment="1">
      <alignment horizontal="center" vertical="top" wrapText="1"/>
    </xf>
    <xf numFmtId="43" fontId="4" fillId="0" borderId="0" xfId="2" applyNumberFormat="1" applyFont="1" applyFill="1" applyAlignment="1">
      <alignment horizontal="center" vertical="center" wrapText="1" shrinkToFit="1"/>
    </xf>
    <xf numFmtId="0" fontId="9" fillId="0" borderId="1" xfId="2" applyFont="1" applyFill="1" applyBorder="1" applyAlignment="1">
      <alignment horizontal="left" vertical="center" wrapText="1"/>
    </xf>
    <xf numFmtId="43" fontId="4" fillId="0" borderId="0" xfId="2" applyNumberFormat="1" applyFont="1" applyFill="1" applyAlignment="1">
      <alignment horizontal="center" vertical="center" wrapText="1"/>
    </xf>
    <xf numFmtId="0" fontId="8" fillId="0" borderId="1" xfId="0" applyFont="1" applyFill="1" applyBorder="1" applyAlignment="1">
      <alignment horizontal="center" vertical="top" wrapText="1"/>
    </xf>
    <xf numFmtId="43" fontId="4" fillId="0" borderId="4" xfId="2" applyNumberFormat="1" applyFont="1" applyFill="1" applyBorder="1" applyAlignment="1">
      <alignment horizontal="center" vertical="center" wrapText="1"/>
    </xf>
    <xf numFmtId="0" fontId="3" fillId="0" borderId="1" xfId="0" applyFont="1" applyFill="1" applyBorder="1"/>
    <xf numFmtId="0" fontId="7" fillId="0" borderId="1" xfId="0" applyFont="1" applyFill="1" applyBorder="1" applyAlignment="1">
      <alignment wrapText="1"/>
    </xf>
    <xf numFmtId="0" fontId="4" fillId="0" borderId="0" xfId="0" applyFont="1" applyFill="1" applyAlignment="1">
      <alignment wrapText="1"/>
    </xf>
    <xf numFmtId="0" fontId="4" fillId="0" borderId="4" xfId="0" applyFont="1" applyFill="1" applyBorder="1" applyAlignment="1">
      <alignment horizontal="center" vertical="center" wrapText="1"/>
    </xf>
    <xf numFmtId="0" fontId="4" fillId="0" borderId="11" xfId="2" applyFont="1" applyFill="1" applyBorder="1" applyAlignment="1">
      <alignment horizontal="center" vertical="center" wrapText="1" shrinkToFit="1"/>
    </xf>
    <xf numFmtId="0" fontId="7" fillId="0" borderId="4" xfId="2" applyFont="1" applyFill="1" applyBorder="1" applyAlignment="1">
      <alignment horizontal="center" vertical="center" wrapText="1"/>
    </xf>
    <xf numFmtId="0" fontId="4" fillId="0" borderId="1" xfId="0" applyFont="1" applyFill="1" applyBorder="1" applyAlignment="1">
      <alignment horizontal="center" vertical="center" wrapText="1"/>
    </xf>
    <xf numFmtId="2" fontId="3" fillId="0" borderId="1" xfId="0" applyNumberFormat="1" applyFont="1" applyFill="1" applyBorder="1" applyAlignment="1">
      <alignment horizontal="left" vertical="center" wrapText="1"/>
    </xf>
    <xf numFmtId="0" fontId="11"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2" fontId="7" fillId="0" borderId="3" xfId="0" applyNumberFormat="1" applyFont="1" applyFill="1" applyBorder="1" applyAlignment="1">
      <alignment horizontal="center" vertical="top" wrapText="1"/>
    </xf>
    <xf numFmtId="0" fontId="4" fillId="0" borderId="6" xfId="2" applyFont="1" applyFill="1" applyBorder="1" applyAlignment="1">
      <alignment horizontal="center" vertical="center" wrapText="1" shrinkToFit="1"/>
    </xf>
    <xf numFmtId="0" fontId="4" fillId="0" borderId="0" xfId="0" applyFont="1" applyFill="1"/>
    <xf numFmtId="2" fontId="4" fillId="0" borderId="3" xfId="0" applyNumberFormat="1" applyFont="1" applyFill="1" applyBorder="1" applyAlignment="1">
      <alignment horizontal="center" vertical="top" wrapText="1"/>
    </xf>
    <xf numFmtId="0" fontId="4" fillId="0" borderId="1" xfId="0" applyFont="1" applyFill="1" applyBorder="1" applyAlignment="1">
      <alignment vertical="center" wrapText="1"/>
    </xf>
    <xf numFmtId="2" fontId="7" fillId="0" borderId="0" xfId="0" applyNumberFormat="1" applyFont="1" applyFill="1" applyAlignment="1">
      <alignment horizontal="center" vertical="top" wrapText="1"/>
    </xf>
    <xf numFmtId="0" fontId="3" fillId="0" borderId="1" xfId="2" applyFont="1" applyFill="1" applyBorder="1" applyAlignment="1">
      <alignment horizontal="center" vertical="top" wrapText="1"/>
    </xf>
    <xf numFmtId="0" fontId="7" fillId="0" borderId="0" xfId="0" applyFont="1" applyFill="1" applyAlignment="1">
      <alignment horizontal="center" vertical="center" wrapText="1"/>
    </xf>
    <xf numFmtId="0" fontId="7" fillId="0" borderId="0" xfId="0" applyFont="1" applyFill="1" applyAlignment="1">
      <alignment horizontal="center" wrapText="1"/>
    </xf>
    <xf numFmtId="0" fontId="4" fillId="0" borderId="1" xfId="0" applyFont="1" applyFill="1" applyBorder="1" applyAlignment="1">
      <alignment horizontal="center" vertical="top" wrapText="1"/>
    </xf>
    <xf numFmtId="0" fontId="4" fillId="0" borderId="0" xfId="0" applyFont="1" applyFill="1" applyAlignment="1">
      <alignment vertical="center"/>
    </xf>
    <xf numFmtId="43" fontId="4" fillId="0" borderId="1" xfId="1" applyFont="1" applyFill="1" applyBorder="1" applyAlignment="1">
      <alignment horizontal="left" vertical="center" wrapText="1" shrinkToFit="1"/>
    </xf>
    <xf numFmtId="4" fontId="4" fillId="0" borderId="4" xfId="2" applyNumberFormat="1" applyFont="1" applyFill="1" applyBorder="1" applyAlignment="1">
      <alignment vertical="center" wrapText="1"/>
    </xf>
    <xf numFmtId="4" fontId="4" fillId="0" borderId="2" xfId="2" applyNumberFormat="1" applyFont="1" applyFill="1" applyBorder="1" applyAlignment="1">
      <alignment vertical="center" wrapText="1"/>
    </xf>
    <xf numFmtId="0" fontId="13" fillId="0" borderId="1" xfId="2" applyFont="1" applyFill="1" applyBorder="1" applyAlignment="1">
      <alignment horizontal="center" vertical="center" wrapText="1"/>
    </xf>
    <xf numFmtId="0" fontId="4" fillId="0" borderId="4" xfId="4" applyFont="1" applyFill="1" applyBorder="1" applyAlignment="1">
      <alignment horizontal="left" vertical="center" wrapText="1"/>
    </xf>
    <xf numFmtId="0" fontId="4" fillId="0" borderId="4" xfId="4" applyFont="1" applyFill="1" applyBorder="1" applyAlignment="1">
      <alignment horizontal="center" vertical="center" wrapText="1"/>
    </xf>
    <xf numFmtId="0" fontId="4" fillId="0" borderId="0" xfId="4" applyFont="1" applyFill="1" applyAlignment="1">
      <alignment vertical="center"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4" fillId="0" borderId="12" xfId="4"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4" applyFont="1" applyFill="1" applyBorder="1" applyAlignment="1">
      <alignment horizontal="center" vertical="center" wrapText="1" shrinkToFit="1"/>
    </xf>
    <xf numFmtId="17" fontId="4"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0" fillId="0" borderId="0" xfId="0" applyFont="1" applyFill="1"/>
    <xf numFmtId="43" fontId="4" fillId="0" borderId="1" xfId="3" applyFont="1" applyFill="1" applyBorder="1" applyAlignment="1">
      <alignment horizontal="right" vertical="center" wrapText="1"/>
    </xf>
    <xf numFmtId="0" fontId="4" fillId="0" borderId="1" xfId="5" applyFont="1" applyFill="1" applyBorder="1" applyAlignment="1">
      <alignment horizontal="center" vertical="center" wrapText="1"/>
    </xf>
    <xf numFmtId="44" fontId="7" fillId="0" borderId="1" xfId="7" applyFont="1" applyFill="1" applyBorder="1" applyAlignment="1">
      <alignment horizontal="center" vertical="top" wrapText="1"/>
    </xf>
    <xf numFmtId="0" fontId="7" fillId="0" borderId="3" xfId="2" applyFont="1" applyFill="1" applyBorder="1" applyAlignment="1">
      <alignment horizontal="center" vertical="top" wrapText="1"/>
    </xf>
    <xf numFmtId="43" fontId="4" fillId="0" borderId="4" xfId="3" applyFont="1" applyFill="1" applyBorder="1" applyAlignment="1">
      <alignment horizontal="center" vertical="center"/>
    </xf>
    <xf numFmtId="43" fontId="4" fillId="0" borderId="2" xfId="3" applyFont="1" applyFill="1" applyBorder="1" applyAlignment="1">
      <alignment horizontal="center" vertical="center"/>
    </xf>
    <xf numFmtId="0" fontId="4" fillId="0" borderId="4" xfId="2" applyFont="1" applyFill="1" applyBorder="1" applyAlignment="1">
      <alignment horizontal="left" vertical="center" wrapText="1"/>
    </xf>
    <xf numFmtId="0" fontId="7" fillId="0" borderId="4" xfId="2" applyFont="1" applyFill="1" applyBorder="1" applyAlignment="1">
      <alignment horizontal="center" vertical="top"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top" wrapText="1"/>
    </xf>
    <xf numFmtId="0" fontId="4" fillId="0" borderId="1" xfId="5" applyFont="1" applyFill="1" applyBorder="1" applyAlignment="1">
      <alignment horizontal="left" vertical="center" wrapText="1"/>
    </xf>
    <xf numFmtId="0" fontId="4" fillId="0" borderId="1" xfId="5" applyFont="1" applyFill="1" applyBorder="1" applyAlignment="1">
      <alignment horizontal="center" vertical="center" wrapText="1" shrinkToFit="1"/>
    </xf>
    <xf numFmtId="0" fontId="7" fillId="0" borderId="0" xfId="0" applyFont="1" applyFill="1" applyAlignment="1">
      <alignment horizontal="center"/>
    </xf>
    <xf numFmtId="0" fontId="7" fillId="0" borderId="0" xfId="2" applyFont="1" applyFill="1" applyAlignment="1">
      <alignment horizontal="center" vertical="center" wrapText="1"/>
    </xf>
    <xf numFmtId="0" fontId="8" fillId="0" borderId="0" xfId="0" applyFont="1" applyFill="1" applyAlignment="1">
      <alignment horizontal="center" wrapText="1"/>
    </xf>
    <xf numFmtId="0" fontId="7" fillId="0" borderId="1" xfId="0" applyFont="1" applyFill="1" applyBorder="1" applyAlignment="1">
      <alignment horizontal="center" vertical="top" shrinkToFi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7" fillId="0" borderId="6" xfId="0" applyFont="1" applyFill="1" applyBorder="1" applyAlignment="1">
      <alignment horizontal="center" vertical="top" wrapText="1" shrinkToFit="1"/>
    </xf>
    <xf numFmtId="0" fontId="12" fillId="0" borderId="0" xfId="0" applyFont="1" applyFill="1" applyAlignment="1">
      <alignment vertical="top" wrapText="1"/>
    </xf>
    <xf numFmtId="43" fontId="4" fillId="0" borderId="6" xfId="3" applyFont="1" applyFill="1" applyBorder="1" applyAlignment="1">
      <alignment horizontal="center" vertical="center" wrapText="1"/>
    </xf>
    <xf numFmtId="0" fontId="4" fillId="0" borderId="9" xfId="0" applyFont="1" applyFill="1" applyBorder="1" applyAlignment="1">
      <alignment vertical="center" wrapText="1"/>
    </xf>
    <xf numFmtId="43" fontId="4" fillId="0" borderId="1" xfId="0" applyNumberFormat="1" applyFont="1" applyFill="1" applyBorder="1" applyAlignment="1">
      <alignment horizontal="center" vertical="center" wrapText="1"/>
    </xf>
    <xf numFmtId="0" fontId="4" fillId="0" borderId="10" xfId="2" applyFont="1" applyFill="1" applyBorder="1" applyAlignment="1">
      <alignment vertical="center" wrapText="1"/>
    </xf>
    <xf numFmtId="0" fontId="3" fillId="0" borderId="4" xfId="2" applyFont="1" applyFill="1" applyBorder="1" applyAlignment="1">
      <alignment horizontal="center" vertical="center" wrapText="1"/>
    </xf>
    <xf numFmtId="17" fontId="4" fillId="0" borderId="3" xfId="2" applyNumberFormat="1" applyFont="1" applyFill="1" applyBorder="1" applyAlignment="1">
      <alignment horizontal="center" vertical="center" wrapText="1"/>
    </xf>
    <xf numFmtId="4" fontId="4" fillId="0" borderId="1" xfId="3" applyNumberFormat="1" applyFont="1" applyFill="1" applyBorder="1" applyAlignment="1">
      <alignment horizontal="right" vertical="center" wrapText="1"/>
    </xf>
    <xf numFmtId="0" fontId="8" fillId="0" borderId="0" xfId="0" applyFont="1" applyFill="1" applyAlignment="1">
      <alignment horizontal="center" vertical="top" wrapText="1"/>
    </xf>
    <xf numFmtId="0" fontId="7" fillId="0" borderId="6" xfId="0" applyFont="1" applyFill="1" applyBorder="1" applyAlignment="1">
      <alignment horizontal="center" wrapText="1"/>
    </xf>
    <xf numFmtId="2" fontId="6" fillId="0" borderId="2" xfId="0" applyNumberFormat="1" applyFont="1" applyFill="1" applyBorder="1" applyAlignment="1">
      <alignment horizontal="center" vertical="top" wrapText="1"/>
    </xf>
    <xf numFmtId="2" fontId="3" fillId="0" borderId="1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left" vertical="center" wrapText="1"/>
    </xf>
    <xf numFmtId="0" fontId="4" fillId="0" borderId="0" xfId="0" applyFont="1" applyFill="1" applyAlignment="1">
      <alignment horizontal="left" vertical="center" wrapText="1"/>
    </xf>
    <xf numFmtId="2" fontId="6" fillId="0" borderId="1" xfId="0" applyNumberFormat="1" applyFont="1" applyFill="1" applyBorder="1" applyAlignment="1">
      <alignment horizontal="center" vertical="top" wrapText="1"/>
    </xf>
    <xf numFmtId="2" fontId="3" fillId="0" borderId="4"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4" fillId="0" borderId="7" xfId="2" applyFont="1" applyFill="1" applyBorder="1" applyAlignment="1">
      <alignment horizontal="center" vertical="center" wrapText="1" shrinkToFit="1"/>
    </xf>
    <xf numFmtId="0" fontId="4" fillId="0" borderId="8" xfId="2" applyFont="1" applyFill="1" applyBorder="1" applyAlignment="1">
      <alignment horizontal="center" vertical="center" wrapText="1" shrinkToFit="1"/>
    </xf>
  </cellXfs>
  <cellStyles count="8">
    <cellStyle name="Comma" xfId="1" builtinId="3"/>
    <cellStyle name="Comma 2" xfId="3" xr:uid="{00000000-0005-0000-0000-000001000000}"/>
    <cellStyle name="Comma 2 2" xfId="6" xr:uid="{00000000-0005-0000-0000-000002000000}"/>
    <cellStyle name="Currency" xfId="7" builtinId="4"/>
    <cellStyle name="Normal" xfId="0" builtinId="0"/>
    <cellStyle name="Normal 2" xfId="2" xr:uid="{00000000-0005-0000-0000-000006000000}"/>
    <cellStyle name="Normal 2 2" xfId="5" xr:uid="{00000000-0005-0000-0000-000007000000}"/>
    <cellStyle name="Normal 3" xfId="4" xr:uid="{00000000-0005-0000-0000-000008000000}"/>
  </cellStyles>
  <dxfs count="0"/>
  <tableStyles count="0" defaultTableStyle="TableStyleMedium2" defaultPivotStyle="PivotStyleLight16"/>
  <colors>
    <mruColors>
      <color rgb="FF339933"/>
      <color rgb="FF00823B"/>
      <color rgb="FF1E3DD8"/>
      <color rgb="FF0000FF"/>
      <color rgb="FFFF00FF"/>
      <color rgb="FF99CCFF"/>
      <color rgb="FFFF6600"/>
      <color rgb="FF99FF66"/>
      <color rgb="FF17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1113"/>
  <sheetViews>
    <sheetView tabSelected="1" workbookViewId="0">
      <pane ySplit="5" topLeftCell="A6" activePane="bottomLeft" state="frozen"/>
      <selection pane="bottomLeft" activeCell="A7" sqref="A7"/>
    </sheetView>
  </sheetViews>
  <sheetFormatPr defaultColWidth="9.140625" defaultRowHeight="12.75" x14ac:dyDescent="0.25"/>
  <cols>
    <col min="1" max="1" width="68.7109375" style="108" customWidth="1"/>
    <col min="2" max="2" width="14.140625" style="109" customWidth="1"/>
    <col min="3" max="3" width="10.42578125" style="112" customWidth="1"/>
    <col min="4" max="4" width="12.85546875" style="14" customWidth="1"/>
    <col min="5" max="5" width="13.5703125" style="188" bestFit="1" customWidth="1"/>
    <col min="6" max="6" width="14" style="189" bestFit="1" customWidth="1"/>
    <col min="7" max="16384" width="9.140625" style="22"/>
  </cols>
  <sheetData>
    <row r="1" spans="1:6" ht="25.5" customHeight="1" x14ac:dyDescent="0.25">
      <c r="A1" s="12" t="s">
        <v>101</v>
      </c>
      <c r="B1" s="12"/>
      <c r="C1" s="12"/>
      <c r="D1" s="12"/>
      <c r="E1" s="12"/>
      <c r="F1" s="12"/>
    </row>
    <row r="2" spans="1:6" x14ac:dyDescent="0.25">
      <c r="A2" s="13"/>
      <c r="E2" s="14"/>
      <c r="F2" s="14"/>
    </row>
    <row r="3" spans="1:6" x14ac:dyDescent="0.25">
      <c r="A3" s="13"/>
      <c r="E3" s="14"/>
      <c r="F3" s="14"/>
    </row>
    <row r="4" spans="1:6" s="18" customFormat="1" ht="25.5" x14ac:dyDescent="0.25">
      <c r="A4" s="17" t="s">
        <v>0</v>
      </c>
      <c r="B4" s="131" t="s">
        <v>1</v>
      </c>
      <c r="C4" s="15" t="s">
        <v>2</v>
      </c>
      <c r="D4" s="16" t="s">
        <v>3</v>
      </c>
      <c r="E4" s="17" t="s">
        <v>4</v>
      </c>
      <c r="F4" s="17" t="s">
        <v>5</v>
      </c>
    </row>
    <row r="5" spans="1:6" s="18" customFormat="1" ht="51.75" customHeight="1" x14ac:dyDescent="0.25">
      <c r="A5" s="17"/>
      <c r="B5" s="131"/>
      <c r="C5" s="15" t="s">
        <v>6</v>
      </c>
      <c r="D5" s="16"/>
      <c r="E5" s="17"/>
      <c r="F5" s="17"/>
    </row>
    <row r="6" spans="1:6" ht="36" customHeight="1" x14ac:dyDescent="0.25">
      <c r="A6" s="19" t="s">
        <v>324</v>
      </c>
      <c r="B6" s="94" t="s">
        <v>7</v>
      </c>
      <c r="C6" s="2"/>
      <c r="D6" s="20"/>
      <c r="E6" s="21"/>
      <c r="F6" s="21"/>
    </row>
    <row r="7" spans="1:6" ht="30" customHeight="1" x14ac:dyDescent="0.25">
      <c r="A7" s="24" t="s">
        <v>71</v>
      </c>
      <c r="B7" s="25"/>
      <c r="C7" s="82">
        <v>54300</v>
      </c>
      <c r="D7" s="26" t="s">
        <v>8</v>
      </c>
      <c r="E7" s="27" t="s">
        <v>129</v>
      </c>
      <c r="F7" s="27" t="s">
        <v>129</v>
      </c>
    </row>
    <row r="8" spans="1:6" ht="51.75" customHeight="1" x14ac:dyDescent="0.25">
      <c r="A8" s="23" t="s">
        <v>439</v>
      </c>
      <c r="B8" s="25"/>
      <c r="C8" s="1"/>
      <c r="D8" s="26"/>
      <c r="E8" s="27"/>
      <c r="F8" s="27"/>
    </row>
    <row r="9" spans="1:6" ht="38.25" customHeight="1" x14ac:dyDescent="0.25">
      <c r="A9" s="24" t="s">
        <v>441</v>
      </c>
      <c r="B9" s="25" t="s">
        <v>440</v>
      </c>
      <c r="C9" s="1">
        <v>2140</v>
      </c>
      <c r="D9" s="26" t="s">
        <v>8</v>
      </c>
      <c r="E9" s="27" t="s">
        <v>164</v>
      </c>
      <c r="F9" s="27" t="s">
        <v>164</v>
      </c>
    </row>
    <row r="10" spans="1:6" ht="30.75" customHeight="1" x14ac:dyDescent="0.25">
      <c r="A10" s="24" t="s">
        <v>909</v>
      </c>
      <c r="B10" s="132" t="s">
        <v>910</v>
      </c>
      <c r="C10" s="1">
        <v>1684</v>
      </c>
      <c r="D10" s="26" t="s">
        <v>8</v>
      </c>
      <c r="E10" s="27" t="s">
        <v>162</v>
      </c>
      <c r="F10" s="27" t="s">
        <v>162</v>
      </c>
    </row>
    <row r="11" spans="1:6" ht="27.75" customHeight="1" x14ac:dyDescent="0.2">
      <c r="A11" s="24" t="s">
        <v>900</v>
      </c>
      <c r="B11" s="133" t="s">
        <v>901</v>
      </c>
      <c r="C11" s="1">
        <v>3903.58</v>
      </c>
      <c r="D11" s="26" t="s">
        <v>8</v>
      </c>
      <c r="E11" s="27" t="s">
        <v>162</v>
      </c>
      <c r="F11" s="27" t="s">
        <v>162</v>
      </c>
    </row>
    <row r="12" spans="1:6" ht="25.5" customHeight="1" x14ac:dyDescent="0.25">
      <c r="A12" s="24" t="s">
        <v>753</v>
      </c>
      <c r="B12" s="25" t="s">
        <v>752</v>
      </c>
      <c r="C12" s="1">
        <v>248.06</v>
      </c>
      <c r="D12" s="26" t="s">
        <v>8</v>
      </c>
      <c r="E12" s="27" t="s">
        <v>163</v>
      </c>
      <c r="F12" s="27" t="s">
        <v>163</v>
      </c>
    </row>
    <row r="13" spans="1:6" ht="24" customHeight="1" x14ac:dyDescent="0.25">
      <c r="A13" s="23" t="s">
        <v>455</v>
      </c>
      <c r="B13" s="25"/>
      <c r="C13" s="1"/>
      <c r="D13" s="26"/>
      <c r="E13" s="27"/>
      <c r="F13" s="27"/>
    </row>
    <row r="14" spans="1:6" ht="24.75" customHeight="1" x14ac:dyDescent="0.25">
      <c r="A14" s="24" t="s">
        <v>990</v>
      </c>
      <c r="B14" s="25"/>
      <c r="C14" s="1">
        <v>45000</v>
      </c>
      <c r="D14" s="26" t="s">
        <v>8</v>
      </c>
      <c r="E14" s="27" t="s">
        <v>161</v>
      </c>
      <c r="F14" s="27" t="s">
        <v>87</v>
      </c>
    </row>
    <row r="15" spans="1:6" ht="35.25" customHeight="1" x14ac:dyDescent="0.25">
      <c r="A15" s="24" t="s">
        <v>862</v>
      </c>
      <c r="B15" s="25" t="s">
        <v>863</v>
      </c>
      <c r="C15" s="1">
        <v>11100</v>
      </c>
      <c r="D15" s="26" t="s">
        <v>8</v>
      </c>
      <c r="E15" s="27" t="s">
        <v>12</v>
      </c>
      <c r="F15" s="27" t="s">
        <v>12</v>
      </c>
    </row>
    <row r="16" spans="1:6" ht="31.5" x14ac:dyDescent="0.25">
      <c r="A16" s="23" t="s">
        <v>114</v>
      </c>
      <c r="B16" s="25"/>
      <c r="C16" s="1"/>
      <c r="D16" s="32"/>
      <c r="E16" s="27"/>
      <c r="F16" s="27"/>
    </row>
    <row r="17" spans="1:6" ht="23.25" customHeight="1" x14ac:dyDescent="0.25">
      <c r="A17" s="28" t="s">
        <v>436</v>
      </c>
      <c r="B17" s="29" t="s">
        <v>437</v>
      </c>
      <c r="C17" s="1">
        <v>370</v>
      </c>
      <c r="D17" s="1" t="s">
        <v>97</v>
      </c>
      <c r="E17" s="27" t="s">
        <v>166</v>
      </c>
      <c r="F17" s="27" t="s">
        <v>166</v>
      </c>
    </row>
    <row r="18" spans="1:6" ht="22.5" customHeight="1" x14ac:dyDescent="0.25">
      <c r="A18" s="28" t="s">
        <v>438</v>
      </c>
      <c r="B18" s="29" t="s">
        <v>437</v>
      </c>
      <c r="C18" s="30">
        <v>20240</v>
      </c>
      <c r="D18" s="1" t="s">
        <v>97</v>
      </c>
      <c r="E18" s="27" t="s">
        <v>166</v>
      </c>
      <c r="F18" s="27" t="s">
        <v>345</v>
      </c>
    </row>
    <row r="19" spans="1:6" ht="20.25" customHeight="1" x14ac:dyDescent="0.25">
      <c r="A19" s="28" t="s">
        <v>435</v>
      </c>
      <c r="B19" s="29"/>
      <c r="C19" s="30">
        <v>56000</v>
      </c>
      <c r="D19" s="1" t="s">
        <v>433</v>
      </c>
      <c r="E19" s="27" t="s">
        <v>345</v>
      </c>
      <c r="F19" s="27" t="s">
        <v>163</v>
      </c>
    </row>
    <row r="20" spans="1:6" ht="26.25" customHeight="1" x14ac:dyDescent="0.25">
      <c r="A20" s="28" t="s">
        <v>434</v>
      </c>
      <c r="B20" s="29"/>
      <c r="C20" s="30">
        <v>28000</v>
      </c>
      <c r="D20" s="1" t="s">
        <v>433</v>
      </c>
      <c r="E20" s="27" t="s">
        <v>345</v>
      </c>
      <c r="F20" s="27" t="s">
        <v>163</v>
      </c>
    </row>
    <row r="21" spans="1:6" ht="26.25" customHeight="1" x14ac:dyDescent="0.25">
      <c r="A21" s="31" t="s">
        <v>455</v>
      </c>
      <c r="B21" s="29"/>
      <c r="C21" s="30"/>
      <c r="D21" s="1"/>
      <c r="E21" s="27"/>
      <c r="F21" s="27"/>
    </row>
    <row r="22" spans="1:6" ht="26.25" customHeight="1" x14ac:dyDescent="0.25">
      <c r="A22" s="28" t="s">
        <v>456</v>
      </c>
      <c r="B22" s="29"/>
      <c r="C22" s="30">
        <v>36000</v>
      </c>
      <c r="D22" s="1" t="s">
        <v>433</v>
      </c>
      <c r="E22" s="27" t="s">
        <v>161</v>
      </c>
      <c r="F22" s="27" t="s">
        <v>87</v>
      </c>
    </row>
    <row r="23" spans="1:6" ht="26.25" customHeight="1" x14ac:dyDescent="0.25">
      <c r="A23" s="28" t="s">
        <v>457</v>
      </c>
      <c r="B23" s="29"/>
      <c r="C23" s="30">
        <v>15500</v>
      </c>
      <c r="D23" s="1" t="s">
        <v>433</v>
      </c>
      <c r="E23" s="27" t="s">
        <v>161</v>
      </c>
      <c r="F23" s="27" t="s">
        <v>87</v>
      </c>
    </row>
    <row r="24" spans="1:6" ht="26.25" customHeight="1" x14ac:dyDescent="0.25">
      <c r="A24" s="28" t="s">
        <v>951</v>
      </c>
      <c r="B24" s="29"/>
      <c r="C24" s="30">
        <v>30000</v>
      </c>
      <c r="D24" s="1" t="s">
        <v>433</v>
      </c>
      <c r="E24" s="27" t="s">
        <v>161</v>
      </c>
      <c r="F24" s="27" t="s">
        <v>87</v>
      </c>
    </row>
    <row r="25" spans="1:6" ht="26.25" customHeight="1" x14ac:dyDescent="0.25">
      <c r="A25" s="28" t="s">
        <v>458</v>
      </c>
      <c r="B25" s="29"/>
      <c r="C25" s="30">
        <v>49500</v>
      </c>
      <c r="D25" s="1" t="s">
        <v>433</v>
      </c>
      <c r="E25" s="27" t="s">
        <v>161</v>
      </c>
      <c r="F25" s="27" t="s">
        <v>87</v>
      </c>
    </row>
    <row r="26" spans="1:6" ht="26.25" customHeight="1" x14ac:dyDescent="0.25">
      <c r="A26" s="28" t="s">
        <v>459</v>
      </c>
      <c r="B26" s="29"/>
      <c r="C26" s="30">
        <v>9800</v>
      </c>
      <c r="D26" s="1" t="s">
        <v>433</v>
      </c>
      <c r="E26" s="27" t="s">
        <v>161</v>
      </c>
      <c r="F26" s="27" t="s">
        <v>87</v>
      </c>
    </row>
    <row r="27" spans="1:6" ht="26.25" customHeight="1" x14ac:dyDescent="0.25">
      <c r="A27" s="28" t="s">
        <v>952</v>
      </c>
      <c r="B27" s="29"/>
      <c r="C27" s="30">
        <v>36000</v>
      </c>
      <c r="D27" s="1" t="s">
        <v>8</v>
      </c>
      <c r="E27" s="27" t="s">
        <v>12</v>
      </c>
      <c r="F27" s="27" t="s">
        <v>12</v>
      </c>
    </row>
    <row r="28" spans="1:6" ht="26.25" customHeight="1" x14ac:dyDescent="0.25">
      <c r="A28" s="28" t="s">
        <v>953</v>
      </c>
      <c r="B28" s="29"/>
      <c r="C28" s="30">
        <v>15500</v>
      </c>
      <c r="D28" s="1" t="s">
        <v>8</v>
      </c>
      <c r="E28" s="27" t="s">
        <v>12</v>
      </c>
      <c r="F28" s="27" t="s">
        <v>12</v>
      </c>
    </row>
    <row r="29" spans="1:6" ht="26.25" customHeight="1" x14ac:dyDescent="0.25">
      <c r="A29" s="28" t="s">
        <v>954</v>
      </c>
      <c r="B29" s="29"/>
      <c r="C29" s="30">
        <v>30000</v>
      </c>
      <c r="D29" s="1" t="s">
        <v>8</v>
      </c>
      <c r="E29" s="27" t="s">
        <v>12</v>
      </c>
      <c r="F29" s="27" t="s">
        <v>12</v>
      </c>
    </row>
    <row r="30" spans="1:6" ht="26.25" customHeight="1" x14ac:dyDescent="0.25">
      <c r="A30" s="28" t="s">
        <v>955</v>
      </c>
      <c r="B30" s="29"/>
      <c r="C30" s="30">
        <v>33000</v>
      </c>
      <c r="D30" s="1" t="s">
        <v>8</v>
      </c>
      <c r="E30" s="27" t="s">
        <v>12</v>
      </c>
      <c r="F30" s="27" t="s">
        <v>12</v>
      </c>
    </row>
    <row r="31" spans="1:6" ht="28.5" customHeight="1" x14ac:dyDescent="0.25">
      <c r="A31" s="23" t="s">
        <v>327</v>
      </c>
      <c r="B31" s="29" t="s">
        <v>48</v>
      </c>
      <c r="C31" s="1"/>
      <c r="D31" s="32"/>
      <c r="E31" s="27"/>
      <c r="F31" s="27"/>
    </row>
    <row r="32" spans="1:6" ht="21" customHeight="1" x14ac:dyDescent="0.25">
      <c r="A32" s="28" t="s">
        <v>112</v>
      </c>
      <c r="B32" s="29" t="s">
        <v>113</v>
      </c>
      <c r="C32" s="1">
        <v>1600</v>
      </c>
      <c r="D32" s="1" t="s">
        <v>97</v>
      </c>
      <c r="E32" s="27" t="s">
        <v>88</v>
      </c>
      <c r="F32" s="27" t="s">
        <v>88</v>
      </c>
    </row>
    <row r="33" spans="1:6" ht="24" customHeight="1" x14ac:dyDescent="0.25">
      <c r="A33" s="28" t="s">
        <v>178</v>
      </c>
      <c r="B33" s="29" t="s">
        <v>179</v>
      </c>
      <c r="C33" s="1">
        <v>1148</v>
      </c>
      <c r="D33" s="1" t="s">
        <v>97</v>
      </c>
      <c r="E33" s="27" t="s">
        <v>129</v>
      </c>
      <c r="F33" s="27" t="s">
        <v>129</v>
      </c>
    </row>
    <row r="34" spans="1:6" ht="22.5" customHeight="1" x14ac:dyDescent="0.25">
      <c r="A34" s="28" t="s">
        <v>207</v>
      </c>
      <c r="B34" s="29" t="s">
        <v>48</v>
      </c>
      <c r="C34" s="1">
        <v>600</v>
      </c>
      <c r="D34" s="1" t="s">
        <v>97</v>
      </c>
      <c r="E34" s="27" t="s">
        <v>129</v>
      </c>
      <c r="F34" s="27" t="s">
        <v>130</v>
      </c>
    </row>
    <row r="35" spans="1:6" ht="33.75" x14ac:dyDescent="0.25">
      <c r="A35" s="28" t="s">
        <v>210</v>
      </c>
      <c r="B35" s="29" t="s">
        <v>211</v>
      </c>
      <c r="C35" s="1">
        <v>3900</v>
      </c>
      <c r="D35" s="1" t="s">
        <v>97</v>
      </c>
      <c r="E35" s="27" t="s">
        <v>129</v>
      </c>
      <c r="F35" s="27" t="s">
        <v>130</v>
      </c>
    </row>
    <row r="36" spans="1:6" ht="30.75" customHeight="1" x14ac:dyDescent="0.25">
      <c r="A36" s="28" t="s">
        <v>252</v>
      </c>
      <c r="B36" s="134" t="s">
        <v>48</v>
      </c>
      <c r="C36" s="1">
        <v>3500</v>
      </c>
      <c r="D36" s="1" t="s">
        <v>97</v>
      </c>
      <c r="E36" s="27" t="s">
        <v>130</v>
      </c>
      <c r="F36" s="27" t="s">
        <v>130</v>
      </c>
    </row>
    <row r="37" spans="1:6" ht="25.5" x14ac:dyDescent="0.25">
      <c r="A37" s="28" t="s">
        <v>328</v>
      </c>
      <c r="B37" s="134" t="s">
        <v>329</v>
      </c>
      <c r="C37" s="1">
        <v>129</v>
      </c>
      <c r="D37" s="1" t="s">
        <v>97</v>
      </c>
      <c r="E37" s="27" t="s">
        <v>130</v>
      </c>
      <c r="F37" s="27" t="s">
        <v>164</v>
      </c>
    </row>
    <row r="38" spans="1:6" ht="22.5" x14ac:dyDescent="0.25">
      <c r="A38" s="28" t="s">
        <v>442</v>
      </c>
      <c r="B38" s="29" t="s">
        <v>329</v>
      </c>
      <c r="C38" s="1">
        <v>767</v>
      </c>
      <c r="D38" s="1" t="s">
        <v>97</v>
      </c>
      <c r="E38" s="27" t="s">
        <v>164</v>
      </c>
      <c r="F38" s="27" t="s">
        <v>164</v>
      </c>
    </row>
    <row r="39" spans="1:6" ht="33" customHeight="1" x14ac:dyDescent="0.25">
      <c r="A39" s="28" t="s">
        <v>443</v>
      </c>
      <c r="B39" s="29" t="s">
        <v>444</v>
      </c>
      <c r="C39" s="1">
        <v>340</v>
      </c>
      <c r="D39" s="1" t="s">
        <v>97</v>
      </c>
      <c r="E39" s="27" t="s">
        <v>164</v>
      </c>
      <c r="F39" s="27" t="s">
        <v>164</v>
      </c>
    </row>
    <row r="40" spans="1:6" ht="22.5" x14ac:dyDescent="0.25">
      <c r="A40" s="28" t="s">
        <v>445</v>
      </c>
      <c r="B40" s="29" t="s">
        <v>446</v>
      </c>
      <c r="C40" s="1">
        <v>10000</v>
      </c>
      <c r="D40" s="1" t="s">
        <v>447</v>
      </c>
      <c r="E40" s="27" t="s">
        <v>167</v>
      </c>
      <c r="F40" s="27" t="s">
        <v>166</v>
      </c>
    </row>
    <row r="41" spans="1:6" ht="33.75" x14ac:dyDescent="0.25">
      <c r="A41" s="28" t="s">
        <v>448</v>
      </c>
      <c r="B41" s="29" t="s">
        <v>48</v>
      </c>
      <c r="C41" s="1">
        <v>48000</v>
      </c>
      <c r="D41" s="1" t="s">
        <v>433</v>
      </c>
      <c r="E41" s="27" t="s">
        <v>167</v>
      </c>
      <c r="F41" s="27" t="s">
        <v>166</v>
      </c>
    </row>
    <row r="42" spans="1:6" ht="33.75" x14ac:dyDescent="0.25">
      <c r="A42" s="28" t="s">
        <v>449</v>
      </c>
      <c r="B42" s="29" t="s">
        <v>48</v>
      </c>
      <c r="C42" s="1">
        <f>3840</f>
        <v>3840</v>
      </c>
      <c r="D42" s="1" t="s">
        <v>97</v>
      </c>
      <c r="E42" s="27" t="s">
        <v>166</v>
      </c>
      <c r="F42" s="27" t="s">
        <v>166</v>
      </c>
    </row>
    <row r="43" spans="1:6" ht="22.5" x14ac:dyDescent="0.25">
      <c r="A43" s="28" t="s">
        <v>450</v>
      </c>
      <c r="B43" s="29" t="s">
        <v>451</v>
      </c>
      <c r="C43" s="1">
        <f>6500+6200</f>
        <v>12700</v>
      </c>
      <c r="D43" s="1" t="s">
        <v>97</v>
      </c>
      <c r="E43" s="27" t="s">
        <v>166</v>
      </c>
      <c r="F43" s="27" t="s">
        <v>345</v>
      </c>
    </row>
    <row r="44" spans="1:6" ht="33.75" x14ac:dyDescent="0.25">
      <c r="A44" s="28" t="s">
        <v>452</v>
      </c>
      <c r="B44" s="29" t="s">
        <v>453</v>
      </c>
      <c r="C44" s="1">
        <v>3400</v>
      </c>
      <c r="D44" s="1" t="s">
        <v>454</v>
      </c>
      <c r="E44" s="27" t="s">
        <v>166</v>
      </c>
      <c r="F44" s="27" t="s">
        <v>345</v>
      </c>
    </row>
    <row r="45" spans="1:6" ht="30" customHeight="1" x14ac:dyDescent="0.25">
      <c r="A45" s="24" t="s">
        <v>981</v>
      </c>
      <c r="B45" s="29" t="s">
        <v>48</v>
      </c>
      <c r="C45" s="2">
        <v>420</v>
      </c>
      <c r="D45" s="1" t="s">
        <v>454</v>
      </c>
      <c r="E45" s="27" t="s">
        <v>345</v>
      </c>
      <c r="F45" s="27" t="s">
        <v>345</v>
      </c>
    </row>
    <row r="46" spans="1:6" ht="33.75" x14ac:dyDescent="0.25">
      <c r="A46" s="135" t="s">
        <v>913</v>
      </c>
      <c r="B46" s="132" t="s">
        <v>914</v>
      </c>
      <c r="C46" s="1">
        <v>3420</v>
      </c>
      <c r="D46" s="1" t="s">
        <v>454</v>
      </c>
      <c r="E46" s="27" t="s">
        <v>345</v>
      </c>
      <c r="F46" s="27" t="s">
        <v>162</v>
      </c>
    </row>
    <row r="47" spans="1:6" ht="33.75" x14ac:dyDescent="0.25">
      <c r="A47" s="28" t="s">
        <v>749</v>
      </c>
      <c r="B47" s="29" t="s">
        <v>48</v>
      </c>
      <c r="C47" s="1">
        <v>1860</v>
      </c>
      <c r="D47" s="1" t="s">
        <v>454</v>
      </c>
      <c r="E47" s="27" t="s">
        <v>163</v>
      </c>
      <c r="F47" s="27" t="s">
        <v>163</v>
      </c>
    </row>
    <row r="48" spans="1:6" ht="38.25" x14ac:dyDescent="0.25">
      <c r="A48" s="28" t="s">
        <v>528</v>
      </c>
      <c r="B48" s="29" t="s">
        <v>529</v>
      </c>
      <c r="C48" s="1">
        <v>2274</v>
      </c>
      <c r="D48" s="1" t="s">
        <v>409</v>
      </c>
      <c r="E48" s="27" t="s">
        <v>161</v>
      </c>
      <c r="F48" s="27" t="s">
        <v>161</v>
      </c>
    </row>
    <row r="49" spans="1:6" ht="63.75" x14ac:dyDescent="0.25">
      <c r="A49" s="28" t="s">
        <v>460</v>
      </c>
      <c r="B49" s="134"/>
      <c r="C49" s="1">
        <v>15795</v>
      </c>
      <c r="D49" s="1" t="s">
        <v>409</v>
      </c>
      <c r="E49" s="27" t="s">
        <v>161</v>
      </c>
      <c r="F49" s="27" t="s">
        <v>87</v>
      </c>
    </row>
    <row r="50" spans="1:6" x14ac:dyDescent="0.25">
      <c r="A50" s="28" t="s">
        <v>461</v>
      </c>
      <c r="B50" s="134"/>
      <c r="C50" s="1">
        <v>340</v>
      </c>
      <c r="D50" s="1" t="s">
        <v>409</v>
      </c>
      <c r="E50" s="27" t="s">
        <v>161</v>
      </c>
      <c r="F50" s="27" t="s">
        <v>87</v>
      </c>
    </row>
    <row r="51" spans="1:6" ht="25.5" x14ac:dyDescent="0.25">
      <c r="A51" s="28" t="s">
        <v>462</v>
      </c>
      <c r="B51" s="134"/>
      <c r="C51" s="1">
        <v>9675</v>
      </c>
      <c r="D51" s="1" t="s">
        <v>409</v>
      </c>
      <c r="E51" s="27" t="s">
        <v>161</v>
      </c>
      <c r="F51" s="27" t="s">
        <v>87</v>
      </c>
    </row>
    <row r="52" spans="1:6" ht="24.75" customHeight="1" x14ac:dyDescent="0.25">
      <c r="A52" s="31" t="s">
        <v>634</v>
      </c>
      <c r="B52" s="134"/>
      <c r="C52" s="1"/>
      <c r="D52" s="1"/>
      <c r="E52" s="27"/>
      <c r="F52" s="27"/>
    </row>
    <row r="53" spans="1:6" ht="23.25" customHeight="1" x14ac:dyDescent="0.2">
      <c r="A53" s="102" t="s">
        <v>633</v>
      </c>
      <c r="B53" s="29" t="s">
        <v>632</v>
      </c>
      <c r="C53" s="1">
        <v>15291</v>
      </c>
      <c r="D53" s="1" t="s">
        <v>409</v>
      </c>
      <c r="E53" s="27" t="s">
        <v>163</v>
      </c>
      <c r="F53" s="27" t="s">
        <v>161</v>
      </c>
    </row>
    <row r="54" spans="1:6" ht="24.75" customHeight="1" x14ac:dyDescent="0.25">
      <c r="A54" s="28" t="s">
        <v>754</v>
      </c>
      <c r="B54" s="134" t="s">
        <v>432</v>
      </c>
      <c r="C54" s="1">
        <v>140</v>
      </c>
      <c r="D54" s="1" t="s">
        <v>409</v>
      </c>
      <c r="E54" s="27" t="s">
        <v>161</v>
      </c>
      <c r="F54" s="27" t="s">
        <v>161</v>
      </c>
    </row>
    <row r="55" spans="1:6" ht="24.75" customHeight="1" x14ac:dyDescent="0.25">
      <c r="A55" s="28" t="s">
        <v>754</v>
      </c>
      <c r="B55" s="29" t="s">
        <v>632</v>
      </c>
      <c r="C55" s="1">
        <v>840</v>
      </c>
      <c r="D55" s="1" t="s">
        <v>409</v>
      </c>
      <c r="E55" s="27" t="s">
        <v>87</v>
      </c>
      <c r="F55" s="27" t="s">
        <v>87</v>
      </c>
    </row>
    <row r="56" spans="1:6" ht="60" customHeight="1" x14ac:dyDescent="0.25">
      <c r="A56" s="28" t="s">
        <v>956</v>
      </c>
      <c r="B56" s="29" t="s">
        <v>632</v>
      </c>
      <c r="C56" s="1">
        <v>16220</v>
      </c>
      <c r="D56" s="1" t="s">
        <v>97</v>
      </c>
      <c r="E56" s="27" t="s">
        <v>12</v>
      </c>
      <c r="F56" s="27" t="s">
        <v>12</v>
      </c>
    </row>
    <row r="57" spans="1:6" ht="42.75" customHeight="1" x14ac:dyDescent="0.25">
      <c r="A57" s="28" t="s">
        <v>957</v>
      </c>
      <c r="B57" s="29" t="s">
        <v>632</v>
      </c>
      <c r="C57" s="1">
        <v>6199</v>
      </c>
      <c r="D57" s="1" t="s">
        <v>97</v>
      </c>
      <c r="E57" s="27" t="s">
        <v>12</v>
      </c>
      <c r="F57" s="27" t="s">
        <v>12</v>
      </c>
    </row>
    <row r="58" spans="1:6" ht="31.5" x14ac:dyDescent="0.25">
      <c r="A58" s="33" t="s">
        <v>109</v>
      </c>
      <c r="B58" s="25"/>
      <c r="C58" s="1"/>
      <c r="D58" s="32"/>
      <c r="E58" s="27"/>
      <c r="F58" s="27"/>
    </row>
    <row r="59" spans="1:6" ht="24" customHeight="1" x14ac:dyDescent="0.25">
      <c r="A59" s="24" t="s">
        <v>107</v>
      </c>
      <c r="B59" s="29" t="s">
        <v>108</v>
      </c>
      <c r="C59" s="1">
        <v>7000</v>
      </c>
      <c r="D59" s="26" t="s">
        <v>97</v>
      </c>
      <c r="E59" s="27" t="s">
        <v>88</v>
      </c>
      <c r="F59" s="27" t="s">
        <v>88</v>
      </c>
    </row>
    <row r="60" spans="1:6" ht="23.25" customHeight="1" x14ac:dyDescent="0.25">
      <c r="A60" s="24" t="s">
        <v>110</v>
      </c>
      <c r="B60" s="29" t="s">
        <v>111</v>
      </c>
      <c r="C60" s="1">
        <v>400</v>
      </c>
      <c r="D60" s="26" t="s">
        <v>97</v>
      </c>
      <c r="E60" s="27" t="s">
        <v>88</v>
      </c>
      <c r="F60" s="27" t="s">
        <v>88</v>
      </c>
    </row>
    <row r="61" spans="1:6" ht="23.25" customHeight="1" x14ac:dyDescent="0.25">
      <c r="A61" s="24" t="s">
        <v>175</v>
      </c>
      <c r="B61" s="78" t="s">
        <v>176</v>
      </c>
      <c r="C61" s="1">
        <v>2170</v>
      </c>
      <c r="D61" s="26" t="s">
        <v>97</v>
      </c>
      <c r="E61" s="27" t="s">
        <v>171</v>
      </c>
      <c r="F61" s="27" t="s">
        <v>129</v>
      </c>
    </row>
    <row r="62" spans="1:6" ht="37.5" customHeight="1" x14ac:dyDescent="0.25">
      <c r="A62" s="24" t="s">
        <v>205</v>
      </c>
      <c r="B62" s="78" t="s">
        <v>206</v>
      </c>
      <c r="C62" s="1">
        <f>2980*3</f>
        <v>8940</v>
      </c>
      <c r="D62" s="26" t="s">
        <v>97</v>
      </c>
      <c r="E62" s="27" t="s">
        <v>171</v>
      </c>
      <c r="F62" s="27" t="s">
        <v>129</v>
      </c>
    </row>
    <row r="63" spans="1:6" ht="37.5" customHeight="1" x14ac:dyDescent="0.25">
      <c r="A63" s="24" t="s">
        <v>292</v>
      </c>
      <c r="B63" s="29" t="s">
        <v>111</v>
      </c>
      <c r="C63" s="1">
        <v>412</v>
      </c>
      <c r="D63" s="26" t="s">
        <v>97</v>
      </c>
      <c r="E63" s="27" t="s">
        <v>130</v>
      </c>
      <c r="F63" s="27" t="s">
        <v>164</v>
      </c>
    </row>
    <row r="64" spans="1:6" ht="37.5" customHeight="1" x14ac:dyDescent="0.25">
      <c r="A64" s="24" t="s">
        <v>417</v>
      </c>
      <c r="B64" s="29" t="s">
        <v>111</v>
      </c>
      <c r="C64" s="1">
        <v>662</v>
      </c>
      <c r="D64" s="26" t="s">
        <v>97</v>
      </c>
      <c r="E64" s="27" t="s">
        <v>164</v>
      </c>
      <c r="F64" s="27" t="s">
        <v>164</v>
      </c>
    </row>
    <row r="65" spans="1:6" ht="37.5" customHeight="1" x14ac:dyDescent="0.25">
      <c r="A65" s="24" t="s">
        <v>418</v>
      </c>
      <c r="B65" s="29" t="s">
        <v>111</v>
      </c>
      <c r="C65" s="1">
        <v>647</v>
      </c>
      <c r="D65" s="26" t="s">
        <v>97</v>
      </c>
      <c r="E65" s="27" t="s">
        <v>164</v>
      </c>
      <c r="F65" s="27" t="s">
        <v>167</v>
      </c>
    </row>
    <row r="66" spans="1:6" ht="37.5" customHeight="1" x14ac:dyDescent="0.25">
      <c r="A66" s="24" t="s">
        <v>419</v>
      </c>
      <c r="B66" s="29" t="s">
        <v>108</v>
      </c>
      <c r="C66" s="1">
        <v>6486</v>
      </c>
      <c r="D66" s="26" t="s">
        <v>97</v>
      </c>
      <c r="E66" s="27" t="s">
        <v>164</v>
      </c>
      <c r="F66" s="27" t="s">
        <v>164</v>
      </c>
    </row>
    <row r="67" spans="1:6" ht="37.5" customHeight="1" x14ac:dyDescent="0.25">
      <c r="A67" s="24" t="s">
        <v>420</v>
      </c>
      <c r="B67" s="29" t="s">
        <v>111</v>
      </c>
      <c r="C67" s="1">
        <v>600</v>
      </c>
      <c r="D67" s="26" t="s">
        <v>97</v>
      </c>
      <c r="E67" s="27" t="s">
        <v>167</v>
      </c>
      <c r="F67" s="27" t="s">
        <v>167</v>
      </c>
    </row>
    <row r="68" spans="1:6" ht="37.5" customHeight="1" x14ac:dyDescent="0.25">
      <c r="A68" s="24" t="s">
        <v>421</v>
      </c>
      <c r="B68" s="29" t="s">
        <v>111</v>
      </c>
      <c r="C68" s="1">
        <v>368</v>
      </c>
      <c r="D68" s="26" t="s">
        <v>97</v>
      </c>
      <c r="E68" s="27" t="s">
        <v>167</v>
      </c>
      <c r="F68" s="27" t="s">
        <v>167</v>
      </c>
    </row>
    <row r="69" spans="1:6" ht="37.5" customHeight="1" x14ac:dyDescent="0.25">
      <c r="A69" s="24" t="s">
        <v>422</v>
      </c>
      <c r="B69" s="29" t="s">
        <v>111</v>
      </c>
      <c r="C69" s="1">
        <v>1534</v>
      </c>
      <c r="D69" s="26" t="s">
        <v>97</v>
      </c>
      <c r="E69" s="27" t="s">
        <v>167</v>
      </c>
      <c r="F69" s="27" t="s">
        <v>167</v>
      </c>
    </row>
    <row r="70" spans="1:6" ht="37.5" customHeight="1" x14ac:dyDescent="0.25">
      <c r="A70" s="24" t="s">
        <v>975</v>
      </c>
      <c r="B70" s="29" t="s">
        <v>111</v>
      </c>
      <c r="C70" s="1">
        <f>90+96.2+754+555.1+80+90+80+90</f>
        <v>1835.3000000000002</v>
      </c>
      <c r="D70" s="69" t="s">
        <v>97</v>
      </c>
      <c r="E70" s="90" t="s">
        <v>345</v>
      </c>
      <c r="F70" s="90" t="s">
        <v>345</v>
      </c>
    </row>
    <row r="71" spans="1:6" ht="24" customHeight="1" x14ac:dyDescent="0.25">
      <c r="A71" s="24" t="s">
        <v>641</v>
      </c>
      <c r="B71" s="25" t="s">
        <v>138</v>
      </c>
      <c r="C71" s="30">
        <v>670</v>
      </c>
      <c r="D71" s="26" t="s">
        <v>97</v>
      </c>
      <c r="E71" s="27" t="s">
        <v>163</v>
      </c>
      <c r="F71" s="27" t="s">
        <v>163</v>
      </c>
    </row>
    <row r="72" spans="1:6" ht="24" customHeight="1" x14ac:dyDescent="0.25">
      <c r="A72" s="24" t="s">
        <v>627</v>
      </c>
      <c r="B72" s="25" t="s">
        <v>138</v>
      </c>
      <c r="C72" s="30">
        <v>670</v>
      </c>
      <c r="D72" s="26" t="s">
        <v>97</v>
      </c>
      <c r="E72" s="27" t="s">
        <v>163</v>
      </c>
      <c r="F72" s="27" t="s">
        <v>161</v>
      </c>
    </row>
    <row r="73" spans="1:6" ht="37.5" customHeight="1" x14ac:dyDescent="0.25">
      <c r="A73" s="23" t="s">
        <v>415</v>
      </c>
      <c r="B73" s="29"/>
      <c r="C73" s="1"/>
      <c r="D73" s="26"/>
      <c r="E73" s="27"/>
      <c r="F73" s="27"/>
    </row>
    <row r="74" spans="1:6" ht="37.5" customHeight="1" x14ac:dyDescent="0.25">
      <c r="A74" s="24" t="s">
        <v>423</v>
      </c>
      <c r="B74" s="29" t="s">
        <v>111</v>
      </c>
      <c r="C74" s="1">
        <v>3024</v>
      </c>
      <c r="D74" s="26" t="s">
        <v>97</v>
      </c>
      <c r="E74" s="27" t="s">
        <v>163</v>
      </c>
      <c r="F74" s="27" t="s">
        <v>161</v>
      </c>
    </row>
    <row r="75" spans="1:6" ht="37.5" customHeight="1" x14ac:dyDescent="0.25">
      <c r="A75" s="136" t="s">
        <v>515</v>
      </c>
      <c r="B75" s="29" t="s">
        <v>111</v>
      </c>
      <c r="C75" s="1">
        <v>3095</v>
      </c>
      <c r="D75" s="26" t="s">
        <v>97</v>
      </c>
      <c r="E75" s="27" t="s">
        <v>161</v>
      </c>
      <c r="F75" s="27" t="s">
        <v>161</v>
      </c>
    </row>
    <row r="77" spans="1:6" s="18" customFormat="1" ht="28.5" customHeight="1" x14ac:dyDescent="0.25">
      <c r="A77" s="33" t="s">
        <v>140</v>
      </c>
      <c r="B77" s="34"/>
      <c r="C77" s="1"/>
      <c r="D77" s="35"/>
      <c r="E77" s="36"/>
      <c r="F77" s="36"/>
    </row>
    <row r="78" spans="1:6" ht="25.5" customHeight="1" x14ac:dyDescent="0.25">
      <c r="A78" s="24" t="s">
        <v>139</v>
      </c>
      <c r="B78" s="25" t="s">
        <v>138</v>
      </c>
      <c r="C78" s="30">
        <v>1032</v>
      </c>
      <c r="D78" s="26" t="s">
        <v>97</v>
      </c>
      <c r="E78" s="27" t="s">
        <v>88</v>
      </c>
      <c r="F78" s="27" t="s">
        <v>88</v>
      </c>
    </row>
    <row r="79" spans="1:6" ht="25.5" customHeight="1" x14ac:dyDescent="0.25">
      <c r="A79" s="24" t="s">
        <v>170</v>
      </c>
      <c r="B79" s="25" t="s">
        <v>138</v>
      </c>
      <c r="C79" s="30">
        <v>1700</v>
      </c>
      <c r="D79" s="26" t="s">
        <v>97</v>
      </c>
      <c r="E79" s="27" t="s">
        <v>171</v>
      </c>
      <c r="F79" s="27" t="s">
        <v>129</v>
      </c>
    </row>
    <row r="80" spans="1:6" ht="25.5" customHeight="1" x14ac:dyDescent="0.25">
      <c r="A80" s="24" t="s">
        <v>173</v>
      </c>
      <c r="B80" s="25" t="s">
        <v>138</v>
      </c>
      <c r="C80" s="30">
        <v>5480</v>
      </c>
      <c r="D80" s="26" t="s">
        <v>97</v>
      </c>
      <c r="E80" s="27" t="s">
        <v>171</v>
      </c>
      <c r="F80" s="27" t="s">
        <v>129</v>
      </c>
    </row>
    <row r="81" spans="1:6" ht="25.5" customHeight="1" x14ac:dyDescent="0.25">
      <c r="A81" s="24" t="s">
        <v>174</v>
      </c>
      <c r="B81" s="25" t="s">
        <v>138</v>
      </c>
      <c r="C81" s="30">
        <v>5480</v>
      </c>
      <c r="D81" s="26" t="s">
        <v>97</v>
      </c>
      <c r="E81" s="27" t="s">
        <v>171</v>
      </c>
      <c r="F81" s="27" t="s">
        <v>129</v>
      </c>
    </row>
    <row r="82" spans="1:6" ht="25.5" x14ac:dyDescent="0.25">
      <c r="A82" s="24" t="s">
        <v>173</v>
      </c>
      <c r="B82" s="25" t="s">
        <v>138</v>
      </c>
      <c r="C82" s="30">
        <v>3302</v>
      </c>
      <c r="D82" s="26" t="s">
        <v>97</v>
      </c>
      <c r="E82" s="27" t="s">
        <v>171</v>
      </c>
      <c r="F82" s="27" t="s">
        <v>129</v>
      </c>
    </row>
    <row r="83" spans="1:6" ht="25.5" customHeight="1" x14ac:dyDescent="0.25">
      <c r="A83" s="24" t="s">
        <v>177</v>
      </c>
      <c r="B83" s="25" t="s">
        <v>138</v>
      </c>
      <c r="C83" s="30">
        <v>2129</v>
      </c>
      <c r="D83" s="26" t="s">
        <v>97</v>
      </c>
      <c r="E83" s="27" t="s">
        <v>171</v>
      </c>
      <c r="F83" s="27" t="s">
        <v>129</v>
      </c>
    </row>
    <row r="84" spans="1:6" ht="25.5" customHeight="1" x14ac:dyDescent="0.25">
      <c r="A84" s="24" t="s">
        <v>173</v>
      </c>
      <c r="B84" s="25" t="s">
        <v>138</v>
      </c>
      <c r="C84" s="30">
        <v>3302</v>
      </c>
      <c r="D84" s="26" t="s">
        <v>97</v>
      </c>
      <c r="E84" s="27" t="s">
        <v>171</v>
      </c>
      <c r="F84" s="27" t="s">
        <v>129</v>
      </c>
    </row>
    <row r="85" spans="1:6" ht="25.5" customHeight="1" x14ac:dyDescent="0.25">
      <c r="A85" s="24" t="s">
        <v>181</v>
      </c>
      <c r="B85" s="25" t="s">
        <v>138</v>
      </c>
      <c r="C85" s="30">
        <v>445</v>
      </c>
      <c r="D85" s="26" t="s">
        <v>97</v>
      </c>
      <c r="E85" s="27" t="s">
        <v>171</v>
      </c>
      <c r="F85" s="27" t="s">
        <v>129</v>
      </c>
    </row>
    <row r="86" spans="1:6" ht="38.25" x14ac:dyDescent="0.25">
      <c r="A86" s="24" t="s">
        <v>182</v>
      </c>
      <c r="B86" s="25" t="s">
        <v>138</v>
      </c>
      <c r="C86" s="30">
        <v>1500</v>
      </c>
      <c r="D86" s="26" t="s">
        <v>97</v>
      </c>
      <c r="E86" s="27" t="s">
        <v>171</v>
      </c>
      <c r="F86" s="27" t="s">
        <v>129</v>
      </c>
    </row>
    <row r="87" spans="1:6" ht="30" customHeight="1" x14ac:dyDescent="0.25">
      <c r="A87" s="24" t="s">
        <v>280</v>
      </c>
      <c r="B87" s="25" t="s">
        <v>138</v>
      </c>
      <c r="C87" s="30">
        <f>2450+2450</f>
        <v>4900</v>
      </c>
      <c r="D87" s="26" t="s">
        <v>97</v>
      </c>
      <c r="E87" s="27" t="s">
        <v>130</v>
      </c>
      <c r="F87" s="27" t="s">
        <v>130</v>
      </c>
    </row>
    <row r="88" spans="1:6" ht="30" customHeight="1" x14ac:dyDescent="0.25">
      <c r="A88" s="24" t="s">
        <v>281</v>
      </c>
      <c r="B88" s="25" t="s">
        <v>138</v>
      </c>
      <c r="C88" s="30">
        <v>2180</v>
      </c>
      <c r="D88" s="26" t="s">
        <v>97</v>
      </c>
      <c r="E88" s="27" t="s">
        <v>130</v>
      </c>
      <c r="F88" s="27" t="s">
        <v>130</v>
      </c>
    </row>
    <row r="89" spans="1:6" ht="30" customHeight="1" x14ac:dyDescent="0.25">
      <c r="A89" s="24" t="s">
        <v>293</v>
      </c>
      <c r="B89" s="25" t="s">
        <v>138</v>
      </c>
      <c r="C89" s="30">
        <v>956</v>
      </c>
      <c r="D89" s="26" t="s">
        <v>97</v>
      </c>
      <c r="E89" s="27" t="s">
        <v>130</v>
      </c>
      <c r="F89" s="27" t="s">
        <v>164</v>
      </c>
    </row>
    <row r="90" spans="1:6" ht="24" customHeight="1" x14ac:dyDescent="0.25">
      <c r="A90" s="24" t="s">
        <v>295</v>
      </c>
      <c r="B90" s="25" t="s">
        <v>138</v>
      </c>
      <c r="C90" s="30">
        <v>6341</v>
      </c>
      <c r="D90" s="26" t="s">
        <v>97</v>
      </c>
      <c r="E90" s="27" t="s">
        <v>130</v>
      </c>
      <c r="F90" s="27" t="s">
        <v>164</v>
      </c>
    </row>
    <row r="91" spans="1:6" ht="24" customHeight="1" x14ac:dyDescent="0.25">
      <c r="A91" s="24" t="s">
        <v>296</v>
      </c>
      <c r="B91" s="25" t="s">
        <v>138</v>
      </c>
      <c r="C91" s="30"/>
      <c r="D91" s="26" t="s">
        <v>97</v>
      </c>
      <c r="E91" s="27" t="s">
        <v>130</v>
      </c>
      <c r="F91" s="27" t="s">
        <v>164</v>
      </c>
    </row>
    <row r="92" spans="1:6" ht="24" customHeight="1" x14ac:dyDescent="0.25">
      <c r="A92" s="24" t="s">
        <v>323</v>
      </c>
      <c r="B92" s="25" t="s">
        <v>138</v>
      </c>
      <c r="C92" s="30">
        <v>6000</v>
      </c>
      <c r="D92" s="26" t="s">
        <v>97</v>
      </c>
      <c r="E92" s="27" t="s">
        <v>130</v>
      </c>
      <c r="F92" s="27" t="s">
        <v>164</v>
      </c>
    </row>
    <row r="93" spans="1:6" ht="24" customHeight="1" x14ac:dyDescent="0.25">
      <c r="A93" s="24" t="s">
        <v>330</v>
      </c>
      <c r="B93" s="25" t="s">
        <v>138</v>
      </c>
      <c r="C93" s="30">
        <v>3302</v>
      </c>
      <c r="D93" s="26" t="s">
        <v>97</v>
      </c>
      <c r="E93" s="27" t="s">
        <v>130</v>
      </c>
      <c r="F93" s="27" t="s">
        <v>164</v>
      </c>
    </row>
    <row r="94" spans="1:6" ht="24" customHeight="1" x14ac:dyDescent="0.25">
      <c r="A94" s="24" t="s">
        <v>401</v>
      </c>
      <c r="B94" s="25" t="s">
        <v>138</v>
      </c>
      <c r="C94" s="30">
        <v>2000</v>
      </c>
      <c r="D94" s="26" t="s">
        <v>97</v>
      </c>
      <c r="E94" s="27" t="s">
        <v>130</v>
      </c>
      <c r="F94" s="27" t="s">
        <v>164</v>
      </c>
    </row>
    <row r="95" spans="1:6" ht="24" customHeight="1" x14ac:dyDescent="0.25">
      <c r="A95" s="24" t="s">
        <v>400</v>
      </c>
      <c r="B95" s="25" t="s">
        <v>138</v>
      </c>
      <c r="C95" s="30">
        <v>6000</v>
      </c>
      <c r="D95" s="26" t="s">
        <v>97</v>
      </c>
      <c r="E95" s="27" t="s">
        <v>164</v>
      </c>
      <c r="F95" s="27" t="s">
        <v>164</v>
      </c>
    </row>
    <row r="96" spans="1:6" ht="24" customHeight="1" x14ac:dyDescent="0.25">
      <c r="A96" s="24" t="s">
        <v>399</v>
      </c>
      <c r="B96" s="25" t="s">
        <v>138</v>
      </c>
      <c r="C96" s="30">
        <v>752</v>
      </c>
      <c r="D96" s="26" t="s">
        <v>97</v>
      </c>
      <c r="E96" s="27" t="s">
        <v>164</v>
      </c>
      <c r="F96" s="27" t="s">
        <v>164</v>
      </c>
    </row>
    <row r="97" spans="1:6" ht="24" customHeight="1" x14ac:dyDescent="0.25">
      <c r="A97" s="24" t="s">
        <v>398</v>
      </c>
      <c r="B97" s="25" t="s">
        <v>138</v>
      </c>
      <c r="C97" s="30">
        <v>3878</v>
      </c>
      <c r="D97" s="26" t="s">
        <v>97</v>
      </c>
      <c r="E97" s="27" t="s">
        <v>167</v>
      </c>
      <c r="F97" s="27" t="s">
        <v>167</v>
      </c>
    </row>
    <row r="98" spans="1:6" ht="24" customHeight="1" x14ac:dyDescent="0.25">
      <c r="A98" s="24" t="s">
        <v>397</v>
      </c>
      <c r="B98" s="25" t="s">
        <v>138</v>
      </c>
      <c r="C98" s="30">
        <v>2500</v>
      </c>
      <c r="D98" s="26" t="s">
        <v>97</v>
      </c>
      <c r="E98" s="27" t="s">
        <v>167</v>
      </c>
      <c r="F98" s="27" t="s">
        <v>167</v>
      </c>
    </row>
    <row r="99" spans="1:6" ht="24" customHeight="1" x14ac:dyDescent="0.25">
      <c r="A99" s="24" t="s">
        <v>396</v>
      </c>
      <c r="B99" s="25" t="s">
        <v>138</v>
      </c>
      <c r="C99" s="30">
        <v>878</v>
      </c>
      <c r="D99" s="26" t="s">
        <v>97</v>
      </c>
      <c r="E99" s="27" t="s">
        <v>167</v>
      </c>
      <c r="F99" s="27" t="s">
        <v>166</v>
      </c>
    </row>
    <row r="100" spans="1:6" ht="24" customHeight="1" x14ac:dyDescent="0.25">
      <c r="A100" s="24" t="s">
        <v>395</v>
      </c>
      <c r="B100" s="25" t="s">
        <v>138</v>
      </c>
      <c r="C100" s="30">
        <v>331</v>
      </c>
      <c r="D100" s="26" t="s">
        <v>97</v>
      </c>
      <c r="E100" s="27" t="s">
        <v>166</v>
      </c>
      <c r="F100" s="27" t="s">
        <v>166</v>
      </c>
    </row>
    <row r="101" spans="1:6" ht="24" customHeight="1" x14ac:dyDescent="0.25">
      <c r="A101" s="24" t="s">
        <v>394</v>
      </c>
      <c r="B101" s="25" t="s">
        <v>138</v>
      </c>
      <c r="C101" s="30">
        <v>2450</v>
      </c>
      <c r="D101" s="26" t="s">
        <v>97</v>
      </c>
      <c r="E101" s="27" t="s">
        <v>166</v>
      </c>
      <c r="F101" s="27" t="s">
        <v>166</v>
      </c>
    </row>
    <row r="102" spans="1:6" ht="24" customHeight="1" x14ac:dyDescent="0.25">
      <c r="A102" s="24" t="s">
        <v>393</v>
      </c>
      <c r="B102" s="25" t="s">
        <v>138</v>
      </c>
      <c r="C102" s="30">
        <v>3632</v>
      </c>
      <c r="D102" s="26" t="s">
        <v>97</v>
      </c>
      <c r="E102" s="27" t="s">
        <v>166</v>
      </c>
      <c r="F102" s="27" t="s">
        <v>166</v>
      </c>
    </row>
    <row r="103" spans="1:6" ht="24" customHeight="1" x14ac:dyDescent="0.25">
      <c r="A103" s="68" t="s">
        <v>976</v>
      </c>
      <c r="B103" s="96" t="s">
        <v>138</v>
      </c>
      <c r="C103" s="137">
        <v>486</v>
      </c>
      <c r="D103" s="69" t="s">
        <v>97</v>
      </c>
      <c r="E103" s="90" t="s">
        <v>345</v>
      </c>
      <c r="F103" s="90" t="s">
        <v>345</v>
      </c>
    </row>
    <row r="104" spans="1:6" ht="24" customHeight="1" x14ac:dyDescent="0.25">
      <c r="A104" s="68" t="s">
        <v>392</v>
      </c>
      <c r="B104" s="96" t="s">
        <v>138</v>
      </c>
      <c r="C104" s="137">
        <v>3302</v>
      </c>
      <c r="D104" s="69" t="s">
        <v>97</v>
      </c>
      <c r="E104" s="90" t="s">
        <v>345</v>
      </c>
      <c r="F104" s="90" t="s">
        <v>345</v>
      </c>
    </row>
    <row r="105" spans="1:6" ht="38.25" x14ac:dyDescent="0.25">
      <c r="A105" s="68" t="s">
        <v>974</v>
      </c>
      <c r="B105" s="96" t="s">
        <v>138</v>
      </c>
      <c r="C105" s="137">
        <f>2041+2567.5+997.5+1100+1100+1100+360+1014+1287+1245+1287</f>
        <v>14099</v>
      </c>
      <c r="D105" s="69" t="s">
        <v>97</v>
      </c>
      <c r="E105" s="90" t="s">
        <v>345</v>
      </c>
      <c r="F105" s="90" t="s">
        <v>345</v>
      </c>
    </row>
    <row r="106" spans="1:6" ht="24" customHeight="1" x14ac:dyDescent="0.25">
      <c r="A106" s="68" t="s">
        <v>973</v>
      </c>
      <c r="B106" s="96" t="s">
        <v>138</v>
      </c>
      <c r="C106" s="137">
        <v>1654</v>
      </c>
      <c r="D106" s="69" t="s">
        <v>97</v>
      </c>
      <c r="E106" s="90" t="s">
        <v>345</v>
      </c>
      <c r="F106" s="90" t="s">
        <v>345</v>
      </c>
    </row>
    <row r="107" spans="1:6" ht="24" customHeight="1" x14ac:dyDescent="0.25">
      <c r="A107" s="24" t="s">
        <v>942</v>
      </c>
      <c r="B107" s="25" t="s">
        <v>138</v>
      </c>
      <c r="C107" s="137">
        <v>2200</v>
      </c>
      <c r="D107" s="69" t="s">
        <v>97</v>
      </c>
      <c r="E107" s="90" t="s">
        <v>345</v>
      </c>
      <c r="F107" s="90" t="s">
        <v>345</v>
      </c>
    </row>
    <row r="108" spans="1:6" ht="24" customHeight="1" x14ac:dyDescent="0.25">
      <c r="A108" s="68" t="s">
        <v>746</v>
      </c>
      <c r="B108" s="96" t="s">
        <v>138</v>
      </c>
      <c r="C108" s="137">
        <v>3303</v>
      </c>
      <c r="D108" s="26" t="s">
        <v>97</v>
      </c>
      <c r="E108" s="27" t="s">
        <v>163</v>
      </c>
      <c r="F108" s="27" t="s">
        <v>163</v>
      </c>
    </row>
    <row r="109" spans="1:6" s="84" customFormat="1" ht="24" customHeight="1" x14ac:dyDescent="0.25">
      <c r="A109" s="24" t="s">
        <v>733</v>
      </c>
      <c r="B109" s="25" t="s">
        <v>138</v>
      </c>
      <c r="C109" s="30">
        <v>300</v>
      </c>
      <c r="D109" s="26" t="s">
        <v>97</v>
      </c>
      <c r="E109" s="27" t="s">
        <v>163</v>
      </c>
      <c r="F109" s="27" t="s">
        <v>161</v>
      </c>
    </row>
    <row r="110" spans="1:6" s="84" customFormat="1" ht="22.5" x14ac:dyDescent="0.25">
      <c r="A110" s="24" t="s">
        <v>629</v>
      </c>
      <c r="B110" s="94" t="s">
        <v>138</v>
      </c>
      <c r="C110" s="82">
        <v>2572.92</v>
      </c>
      <c r="D110" s="20" t="s">
        <v>97</v>
      </c>
      <c r="E110" s="21" t="s">
        <v>163</v>
      </c>
      <c r="F110" s="21" t="s">
        <v>161</v>
      </c>
    </row>
    <row r="111" spans="1:6" ht="24" customHeight="1" x14ac:dyDescent="0.25">
      <c r="A111" s="59" t="s">
        <v>416</v>
      </c>
      <c r="B111" s="94" t="s">
        <v>138</v>
      </c>
      <c r="C111" s="138">
        <v>2942</v>
      </c>
      <c r="D111" s="20" t="s">
        <v>97</v>
      </c>
      <c r="E111" s="21" t="s">
        <v>163</v>
      </c>
      <c r="F111" s="21" t="s">
        <v>161</v>
      </c>
    </row>
    <row r="112" spans="1:6" ht="22.5" x14ac:dyDescent="0.25">
      <c r="A112" s="24" t="s">
        <v>628</v>
      </c>
      <c r="B112" s="25" t="s">
        <v>138</v>
      </c>
      <c r="C112" s="30">
        <v>8417</v>
      </c>
      <c r="D112" s="26" t="s">
        <v>97</v>
      </c>
      <c r="E112" s="27" t="s">
        <v>161</v>
      </c>
      <c r="F112" s="27" t="s">
        <v>161</v>
      </c>
    </row>
    <row r="113" spans="1:6" ht="22.5" x14ac:dyDescent="0.25">
      <c r="A113" s="24" t="s">
        <v>425</v>
      </c>
      <c r="B113" s="25" t="s">
        <v>138</v>
      </c>
      <c r="C113" s="30">
        <v>3349</v>
      </c>
      <c r="D113" s="26" t="s">
        <v>97</v>
      </c>
      <c r="E113" s="27" t="s">
        <v>161</v>
      </c>
      <c r="F113" s="27" t="s">
        <v>161</v>
      </c>
    </row>
    <row r="114" spans="1:6" ht="24" customHeight="1" x14ac:dyDescent="0.25">
      <c r="A114" s="24" t="s">
        <v>424</v>
      </c>
      <c r="B114" s="25" t="s">
        <v>138</v>
      </c>
      <c r="C114" s="30">
        <v>1640</v>
      </c>
      <c r="D114" s="26" t="s">
        <v>97</v>
      </c>
      <c r="E114" s="27" t="s">
        <v>161</v>
      </c>
      <c r="F114" s="27" t="s">
        <v>161</v>
      </c>
    </row>
    <row r="115" spans="1:6" ht="24" customHeight="1" x14ac:dyDescent="0.25">
      <c r="A115" s="23" t="s">
        <v>429</v>
      </c>
      <c r="B115" s="25"/>
      <c r="C115" s="30"/>
      <c r="D115" s="26"/>
      <c r="E115" s="27"/>
      <c r="F115" s="27"/>
    </row>
    <row r="116" spans="1:6" ht="24" customHeight="1" x14ac:dyDescent="0.25">
      <c r="A116" s="24" t="s">
        <v>516</v>
      </c>
      <c r="B116" s="25" t="s">
        <v>138</v>
      </c>
      <c r="C116" s="30">
        <v>1395</v>
      </c>
      <c r="D116" s="26" t="s">
        <v>97</v>
      </c>
      <c r="E116" s="27" t="s">
        <v>161</v>
      </c>
      <c r="F116" s="27" t="s">
        <v>161</v>
      </c>
    </row>
    <row r="117" spans="1:6" ht="24" customHeight="1" x14ac:dyDescent="0.25">
      <c r="A117" s="24" t="s">
        <v>430</v>
      </c>
      <c r="B117" s="25" t="s">
        <v>138</v>
      </c>
      <c r="C117" s="30">
        <v>400</v>
      </c>
      <c r="D117" s="26" t="s">
        <v>97</v>
      </c>
      <c r="E117" s="27" t="s">
        <v>161</v>
      </c>
      <c r="F117" s="27" t="s">
        <v>161</v>
      </c>
    </row>
    <row r="118" spans="1:6" ht="24" customHeight="1" x14ac:dyDescent="0.25">
      <c r="A118" s="24" t="s">
        <v>431</v>
      </c>
      <c r="B118" s="25" t="s">
        <v>138</v>
      </c>
      <c r="C118" s="30">
        <v>160</v>
      </c>
      <c r="D118" s="26" t="s">
        <v>97</v>
      </c>
      <c r="E118" s="27" t="s">
        <v>161</v>
      </c>
      <c r="F118" s="27" t="s">
        <v>161</v>
      </c>
    </row>
    <row r="119" spans="1:6" ht="24" customHeight="1" x14ac:dyDescent="0.25">
      <c r="A119" s="24" t="s">
        <v>600</v>
      </c>
      <c r="B119" s="25" t="s">
        <v>138</v>
      </c>
      <c r="C119" s="30">
        <v>600</v>
      </c>
      <c r="D119" s="26" t="s">
        <v>97</v>
      </c>
      <c r="E119" s="27" t="s">
        <v>161</v>
      </c>
      <c r="F119" s="27" t="s">
        <v>161</v>
      </c>
    </row>
    <row r="120" spans="1:6" ht="24" customHeight="1" x14ac:dyDescent="0.25">
      <c r="A120" s="24" t="s">
        <v>601</v>
      </c>
      <c r="B120" s="25" t="s">
        <v>138</v>
      </c>
      <c r="C120" s="30">
        <v>3008</v>
      </c>
      <c r="D120" s="26" t="s">
        <v>97</v>
      </c>
      <c r="E120" s="27" t="s">
        <v>161</v>
      </c>
      <c r="F120" s="27" t="s">
        <v>161</v>
      </c>
    </row>
    <row r="121" spans="1:6" ht="24" customHeight="1" x14ac:dyDescent="0.25">
      <c r="A121" s="24" t="s">
        <v>602</v>
      </c>
      <c r="B121" s="25" t="s">
        <v>138</v>
      </c>
      <c r="C121" s="30">
        <v>2172</v>
      </c>
      <c r="D121" s="26" t="s">
        <v>97</v>
      </c>
      <c r="E121" s="27" t="s">
        <v>161</v>
      </c>
      <c r="F121" s="27" t="s">
        <v>161</v>
      </c>
    </row>
    <row r="122" spans="1:6" ht="24" customHeight="1" x14ac:dyDescent="0.25">
      <c r="A122" s="24" t="s">
        <v>679</v>
      </c>
      <c r="B122" s="25" t="s">
        <v>138</v>
      </c>
      <c r="C122" s="30">
        <v>3008</v>
      </c>
      <c r="D122" s="26" t="s">
        <v>97</v>
      </c>
      <c r="E122" s="27" t="s">
        <v>161</v>
      </c>
      <c r="F122" s="27" t="s">
        <v>161</v>
      </c>
    </row>
    <row r="123" spans="1:6" ht="24" customHeight="1" x14ac:dyDescent="0.25">
      <c r="A123" s="24" t="s">
        <v>740</v>
      </c>
      <c r="B123" s="25" t="s">
        <v>138</v>
      </c>
      <c r="C123" s="30">
        <v>1700</v>
      </c>
      <c r="D123" s="26" t="s">
        <v>97</v>
      </c>
      <c r="E123" s="27" t="s">
        <v>87</v>
      </c>
      <c r="F123" s="27" t="s">
        <v>87</v>
      </c>
    </row>
    <row r="124" spans="1:6" ht="24" customHeight="1" x14ac:dyDescent="0.25">
      <c r="A124" s="24" t="s">
        <v>741</v>
      </c>
      <c r="B124" s="25" t="s">
        <v>138</v>
      </c>
      <c r="C124" s="30">
        <v>2590</v>
      </c>
      <c r="D124" s="26" t="s">
        <v>97</v>
      </c>
      <c r="E124" s="27" t="s">
        <v>87</v>
      </c>
      <c r="F124" s="27" t="s">
        <v>87</v>
      </c>
    </row>
    <row r="125" spans="1:6" ht="24" customHeight="1" x14ac:dyDescent="0.25">
      <c r="A125" s="24" t="s">
        <v>601</v>
      </c>
      <c r="B125" s="25" t="s">
        <v>138</v>
      </c>
      <c r="C125" s="30">
        <v>4028</v>
      </c>
      <c r="D125" s="26" t="s">
        <v>97</v>
      </c>
      <c r="E125" s="27" t="s">
        <v>87</v>
      </c>
      <c r="F125" s="27" t="s">
        <v>87</v>
      </c>
    </row>
    <row r="126" spans="1:6" ht="24" customHeight="1" x14ac:dyDescent="0.25">
      <c r="A126" s="24" t="s">
        <v>800</v>
      </c>
      <c r="B126" s="25" t="s">
        <v>138</v>
      </c>
      <c r="C126" s="30">
        <v>770</v>
      </c>
      <c r="D126" s="26" t="s">
        <v>97</v>
      </c>
      <c r="E126" s="27" t="s">
        <v>87</v>
      </c>
      <c r="F126" s="27" t="s">
        <v>87</v>
      </c>
    </row>
    <row r="127" spans="1:6" ht="24" customHeight="1" x14ac:dyDescent="0.25">
      <c r="A127" s="24" t="s">
        <v>825</v>
      </c>
      <c r="B127" s="25" t="s">
        <v>138</v>
      </c>
      <c r="C127" s="30">
        <v>400</v>
      </c>
      <c r="D127" s="26" t="s">
        <v>97</v>
      </c>
      <c r="E127" s="27" t="s">
        <v>87</v>
      </c>
      <c r="F127" s="27" t="s">
        <v>87</v>
      </c>
    </row>
    <row r="128" spans="1:6" ht="22.5" x14ac:dyDescent="0.25">
      <c r="A128" s="24" t="s">
        <v>832</v>
      </c>
      <c r="B128" s="25" t="s">
        <v>138</v>
      </c>
      <c r="C128" s="30">
        <v>2200</v>
      </c>
      <c r="D128" s="26" t="s">
        <v>97</v>
      </c>
      <c r="E128" s="27" t="s">
        <v>12</v>
      </c>
      <c r="F128" s="27" t="s">
        <v>12</v>
      </c>
    </row>
    <row r="129" spans="1:117" ht="24" customHeight="1" x14ac:dyDescent="0.25">
      <c r="A129" s="24" t="s">
        <v>882</v>
      </c>
      <c r="B129" s="25" t="s">
        <v>138</v>
      </c>
      <c r="C129" s="30">
        <v>6955</v>
      </c>
      <c r="D129" s="26" t="s">
        <v>97</v>
      </c>
      <c r="E129" s="27" t="s">
        <v>12</v>
      </c>
      <c r="F129" s="27" t="s">
        <v>12</v>
      </c>
    </row>
    <row r="130" spans="1:117" ht="25.5" x14ac:dyDescent="0.25">
      <c r="A130" s="24" t="s">
        <v>942</v>
      </c>
      <c r="B130" s="25" t="s">
        <v>138</v>
      </c>
      <c r="C130" s="30">
        <v>2200</v>
      </c>
      <c r="D130" s="26" t="s">
        <v>97</v>
      </c>
      <c r="E130" s="27" t="s">
        <v>12</v>
      </c>
      <c r="F130" s="27" t="s">
        <v>12</v>
      </c>
    </row>
    <row r="131" spans="1:117" ht="24" customHeight="1" x14ac:dyDescent="0.25">
      <c r="A131" s="24" t="s">
        <v>937</v>
      </c>
      <c r="B131" s="25" t="s">
        <v>138</v>
      </c>
      <c r="C131" s="30">
        <v>1470</v>
      </c>
      <c r="D131" s="26" t="s">
        <v>97</v>
      </c>
      <c r="E131" s="27" t="s">
        <v>12</v>
      </c>
      <c r="F131" s="27" t="s">
        <v>12</v>
      </c>
    </row>
    <row r="133" spans="1:117" ht="32.25" customHeight="1" x14ac:dyDescent="0.25">
      <c r="A133" s="33" t="s">
        <v>141</v>
      </c>
      <c r="B133" s="25" t="s">
        <v>9</v>
      </c>
      <c r="C133" s="1"/>
      <c r="D133" s="26"/>
      <c r="E133" s="27"/>
      <c r="F133" s="27"/>
    </row>
    <row r="134" spans="1:117" ht="24" customHeight="1" x14ac:dyDescent="0.25">
      <c r="A134" s="24"/>
      <c r="B134" s="29"/>
      <c r="C134" s="1"/>
      <c r="D134" s="26"/>
      <c r="E134" s="27"/>
      <c r="F134" s="27"/>
    </row>
    <row r="135" spans="1:117" ht="27" customHeight="1" x14ac:dyDescent="0.25">
      <c r="A135" s="139" t="s">
        <v>282</v>
      </c>
      <c r="B135" s="37"/>
      <c r="C135" s="1"/>
      <c r="D135" s="26"/>
      <c r="E135" s="27"/>
      <c r="F135" s="27"/>
    </row>
    <row r="136" spans="1:117" ht="48.75" customHeight="1" x14ac:dyDescent="0.25">
      <c r="A136" s="33" t="s">
        <v>285</v>
      </c>
      <c r="B136" s="38" t="s">
        <v>283</v>
      </c>
      <c r="C136" s="1"/>
      <c r="D136" s="26"/>
      <c r="E136" s="27"/>
      <c r="F136" s="27"/>
    </row>
    <row r="137" spans="1:117" x14ac:dyDescent="0.25">
      <c r="A137" s="140" t="s">
        <v>221</v>
      </c>
      <c r="B137" s="43" t="s">
        <v>222</v>
      </c>
      <c r="C137" s="82">
        <v>1476</v>
      </c>
      <c r="D137" s="40" t="s">
        <v>97</v>
      </c>
      <c r="E137" s="141" t="s">
        <v>129</v>
      </c>
      <c r="F137" s="41" t="s">
        <v>130</v>
      </c>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c r="CF137" s="142"/>
      <c r="CG137" s="142"/>
      <c r="CH137" s="142"/>
      <c r="CI137" s="142"/>
      <c r="CJ137" s="142"/>
      <c r="CK137" s="142"/>
      <c r="CL137" s="142"/>
      <c r="CM137" s="142"/>
      <c r="CN137" s="142"/>
      <c r="CO137" s="142"/>
      <c r="CP137" s="142"/>
      <c r="CQ137" s="142"/>
      <c r="CR137" s="142"/>
      <c r="CS137" s="142"/>
      <c r="CT137" s="142"/>
      <c r="CU137" s="142"/>
      <c r="CV137" s="142"/>
      <c r="CW137" s="142"/>
      <c r="CX137" s="142"/>
      <c r="CY137" s="142"/>
      <c r="CZ137" s="142"/>
      <c r="DA137" s="142"/>
      <c r="DB137" s="142"/>
      <c r="DC137" s="142"/>
      <c r="DD137" s="142"/>
      <c r="DE137" s="142"/>
      <c r="DF137" s="142"/>
      <c r="DG137" s="142"/>
      <c r="DH137" s="142"/>
      <c r="DI137" s="142"/>
      <c r="DJ137" s="142"/>
      <c r="DK137" s="142"/>
      <c r="DL137" s="142"/>
      <c r="DM137" s="142"/>
    </row>
    <row r="138" spans="1:117" ht="56.25" x14ac:dyDescent="0.25">
      <c r="A138" s="140" t="s">
        <v>220</v>
      </c>
      <c r="B138" s="43" t="s">
        <v>10</v>
      </c>
      <c r="C138" s="82">
        <v>2487</v>
      </c>
      <c r="D138" s="40" t="s">
        <v>97</v>
      </c>
      <c r="E138" s="141" t="s">
        <v>129</v>
      </c>
      <c r="F138" s="41" t="s">
        <v>130</v>
      </c>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c r="CF138" s="142"/>
      <c r="CG138" s="142"/>
      <c r="CH138" s="142"/>
      <c r="CI138" s="142"/>
      <c r="CJ138" s="142"/>
      <c r="CK138" s="142"/>
      <c r="CL138" s="142"/>
      <c r="CM138" s="142"/>
      <c r="CN138" s="142"/>
      <c r="CO138" s="142"/>
      <c r="CP138" s="142"/>
      <c r="CQ138" s="142"/>
      <c r="CR138" s="142"/>
      <c r="CS138" s="142"/>
      <c r="CT138" s="142"/>
      <c r="CU138" s="142"/>
      <c r="CV138" s="142"/>
      <c r="CW138" s="142"/>
      <c r="CX138" s="142"/>
      <c r="CY138" s="142"/>
      <c r="CZ138" s="142"/>
      <c r="DA138" s="142"/>
      <c r="DB138" s="142"/>
      <c r="DC138" s="142"/>
      <c r="DD138" s="142"/>
      <c r="DE138" s="142"/>
      <c r="DF138" s="142"/>
      <c r="DG138" s="142"/>
      <c r="DH138" s="142"/>
      <c r="DI138" s="142"/>
      <c r="DJ138" s="142"/>
      <c r="DK138" s="142"/>
      <c r="DL138" s="142"/>
      <c r="DM138" s="142"/>
    </row>
    <row r="139" spans="1:117" ht="51" x14ac:dyDescent="0.25">
      <c r="A139" s="24" t="s">
        <v>225</v>
      </c>
      <c r="B139" s="25" t="s">
        <v>226</v>
      </c>
      <c r="C139" s="1">
        <v>1963</v>
      </c>
      <c r="D139" s="40" t="s">
        <v>97</v>
      </c>
      <c r="E139" s="141" t="s">
        <v>129</v>
      </c>
      <c r="F139" s="41" t="s">
        <v>130</v>
      </c>
    </row>
    <row r="140" spans="1:117" ht="21" customHeight="1" x14ac:dyDescent="0.25">
      <c r="A140" s="24" t="s">
        <v>274</v>
      </c>
      <c r="B140" s="25" t="s">
        <v>275</v>
      </c>
      <c r="C140" s="1">
        <v>1491</v>
      </c>
      <c r="D140" s="40" t="s">
        <v>97</v>
      </c>
      <c r="E140" s="41" t="s">
        <v>130</v>
      </c>
      <c r="F140" s="41" t="s">
        <v>164</v>
      </c>
    </row>
    <row r="141" spans="1:117" ht="29.25" customHeight="1" x14ac:dyDescent="0.25">
      <c r="A141" s="24" t="s">
        <v>284</v>
      </c>
      <c r="B141" s="43" t="s">
        <v>10</v>
      </c>
      <c r="C141" s="1">
        <v>2565</v>
      </c>
      <c r="D141" s="40" t="s">
        <v>97</v>
      </c>
      <c r="E141" s="41" t="s">
        <v>130</v>
      </c>
      <c r="F141" s="42" t="s">
        <v>164</v>
      </c>
    </row>
    <row r="142" spans="1:117" ht="29.25" customHeight="1" x14ac:dyDescent="0.25">
      <c r="A142" s="24" t="s">
        <v>318</v>
      </c>
      <c r="B142" s="43" t="s">
        <v>316</v>
      </c>
      <c r="C142" s="1">
        <v>200</v>
      </c>
      <c r="D142" s="40" t="s">
        <v>97</v>
      </c>
      <c r="E142" s="41" t="s">
        <v>130</v>
      </c>
      <c r="F142" s="42" t="s">
        <v>164</v>
      </c>
    </row>
    <row r="143" spans="1:117" ht="29.25" customHeight="1" x14ac:dyDescent="0.25">
      <c r="A143" s="24" t="s">
        <v>325</v>
      </c>
      <c r="B143" s="43" t="s">
        <v>326</v>
      </c>
      <c r="C143" s="1">
        <v>1200</v>
      </c>
      <c r="D143" s="40" t="s">
        <v>97</v>
      </c>
      <c r="E143" s="41" t="s">
        <v>130</v>
      </c>
      <c r="F143" s="42" t="s">
        <v>164</v>
      </c>
    </row>
    <row r="144" spans="1:117" ht="29.25" customHeight="1" x14ac:dyDescent="0.25">
      <c r="A144" s="24" t="s">
        <v>524</v>
      </c>
      <c r="B144" s="39" t="s">
        <v>523</v>
      </c>
      <c r="C144" s="1">
        <v>150</v>
      </c>
      <c r="D144" s="40" t="s">
        <v>97</v>
      </c>
      <c r="E144" s="41" t="s">
        <v>167</v>
      </c>
      <c r="F144" s="42" t="s">
        <v>167</v>
      </c>
    </row>
    <row r="145" spans="1:6" ht="29.25" customHeight="1" x14ac:dyDescent="0.25">
      <c r="A145" s="24" t="s">
        <v>522</v>
      </c>
      <c r="B145" s="29" t="s">
        <v>521</v>
      </c>
      <c r="C145" s="1">
        <v>1150</v>
      </c>
      <c r="D145" s="40" t="s">
        <v>97</v>
      </c>
      <c r="E145" s="41" t="s">
        <v>167</v>
      </c>
      <c r="F145" s="42" t="s">
        <v>167</v>
      </c>
    </row>
    <row r="146" spans="1:6" ht="29.25" customHeight="1" x14ac:dyDescent="0.25">
      <c r="A146" s="24" t="s">
        <v>520</v>
      </c>
      <c r="B146" s="43" t="s">
        <v>10</v>
      </c>
      <c r="C146" s="1">
        <v>9455</v>
      </c>
      <c r="D146" s="40" t="s">
        <v>97</v>
      </c>
      <c r="E146" s="41" t="s">
        <v>166</v>
      </c>
      <c r="F146" s="42" t="s">
        <v>166</v>
      </c>
    </row>
    <row r="147" spans="1:6" ht="29.25" customHeight="1" x14ac:dyDescent="0.25">
      <c r="A147" s="24" t="s">
        <v>519</v>
      </c>
      <c r="B147" s="43" t="s">
        <v>10</v>
      </c>
      <c r="C147" s="1">
        <v>3700</v>
      </c>
      <c r="D147" s="40" t="s">
        <v>97</v>
      </c>
      <c r="E147" s="41" t="s">
        <v>166</v>
      </c>
      <c r="F147" s="42" t="s">
        <v>166</v>
      </c>
    </row>
    <row r="148" spans="1:6" ht="29.25" customHeight="1" x14ac:dyDescent="0.25">
      <c r="A148" s="24" t="s">
        <v>518</v>
      </c>
      <c r="B148" s="44" t="s">
        <v>517</v>
      </c>
      <c r="C148" s="1">
        <v>1900</v>
      </c>
      <c r="D148" s="40" t="s">
        <v>97</v>
      </c>
      <c r="E148" s="41" t="s">
        <v>345</v>
      </c>
      <c r="F148" s="42" t="s">
        <v>345</v>
      </c>
    </row>
    <row r="149" spans="1:6" ht="29.25" customHeight="1" x14ac:dyDescent="0.25">
      <c r="A149" s="24" t="s">
        <v>985</v>
      </c>
      <c r="B149" s="44" t="s">
        <v>986</v>
      </c>
      <c r="C149" s="1">
        <v>4400</v>
      </c>
      <c r="D149" s="40" t="s">
        <v>97</v>
      </c>
      <c r="E149" s="41" t="s">
        <v>345</v>
      </c>
      <c r="F149" s="42" t="s">
        <v>345</v>
      </c>
    </row>
    <row r="150" spans="1:6" ht="29.25" customHeight="1" x14ac:dyDescent="0.25">
      <c r="A150" s="24" t="s">
        <v>984</v>
      </c>
      <c r="B150" s="44" t="s">
        <v>987</v>
      </c>
      <c r="C150" s="1">
        <v>620</v>
      </c>
      <c r="D150" s="40" t="s">
        <v>97</v>
      </c>
      <c r="E150" s="41" t="s">
        <v>345</v>
      </c>
      <c r="F150" s="42" t="s">
        <v>345</v>
      </c>
    </row>
    <row r="151" spans="1:6" ht="29.25" customHeight="1" x14ac:dyDescent="0.25">
      <c r="A151" s="24" t="s">
        <v>982</v>
      </c>
      <c r="B151" s="44" t="s">
        <v>983</v>
      </c>
      <c r="C151" s="1">
        <v>1500</v>
      </c>
      <c r="D151" s="40" t="s">
        <v>97</v>
      </c>
      <c r="E151" s="41" t="s">
        <v>345</v>
      </c>
      <c r="F151" s="42" t="s">
        <v>345</v>
      </c>
    </row>
    <row r="152" spans="1:6" ht="29.25" customHeight="1" x14ac:dyDescent="0.2">
      <c r="A152" s="24" t="s">
        <v>971</v>
      </c>
      <c r="B152" s="133" t="s">
        <v>972</v>
      </c>
      <c r="C152" s="1">
        <v>567</v>
      </c>
      <c r="D152" s="40" t="s">
        <v>97</v>
      </c>
      <c r="E152" s="41" t="s">
        <v>162</v>
      </c>
      <c r="F152" s="42" t="s">
        <v>162</v>
      </c>
    </row>
    <row r="153" spans="1:6" ht="29.25" customHeight="1" x14ac:dyDescent="0.25">
      <c r="A153" s="24" t="s">
        <v>950</v>
      </c>
      <c r="B153" s="44" t="s">
        <v>326</v>
      </c>
      <c r="C153" s="1">
        <v>3977.25</v>
      </c>
      <c r="D153" s="40" t="s">
        <v>97</v>
      </c>
      <c r="E153" s="41" t="s">
        <v>162</v>
      </c>
      <c r="F153" s="42" t="s">
        <v>162</v>
      </c>
    </row>
    <row r="154" spans="1:6" ht="25.5" x14ac:dyDescent="0.25">
      <c r="A154" s="24" t="s">
        <v>947</v>
      </c>
      <c r="B154" s="44" t="s">
        <v>326</v>
      </c>
      <c r="C154" s="1">
        <v>2000.21</v>
      </c>
      <c r="D154" s="40" t="s">
        <v>97</v>
      </c>
      <c r="E154" s="41" t="s">
        <v>162</v>
      </c>
      <c r="F154" s="42" t="s">
        <v>162</v>
      </c>
    </row>
    <row r="155" spans="1:6" ht="29.25" customHeight="1" x14ac:dyDescent="0.2">
      <c r="A155" s="45" t="s">
        <v>894</v>
      </c>
      <c r="B155" s="46" t="s">
        <v>895</v>
      </c>
      <c r="C155" s="1">
        <v>3800</v>
      </c>
      <c r="D155" s="40" t="s">
        <v>97</v>
      </c>
      <c r="E155" s="41" t="s">
        <v>162</v>
      </c>
      <c r="F155" s="42" t="s">
        <v>162</v>
      </c>
    </row>
    <row r="156" spans="1:6" ht="56.25" x14ac:dyDescent="0.25">
      <c r="A156" s="24" t="s">
        <v>892</v>
      </c>
      <c r="B156" s="43" t="s">
        <v>10</v>
      </c>
      <c r="C156" s="1">
        <v>790</v>
      </c>
      <c r="D156" s="40" t="s">
        <v>97</v>
      </c>
      <c r="E156" s="41" t="s">
        <v>162</v>
      </c>
      <c r="F156" s="42" t="s">
        <v>162</v>
      </c>
    </row>
    <row r="157" spans="1:6" ht="33.75" x14ac:dyDescent="0.25">
      <c r="A157" s="24" t="s">
        <v>750</v>
      </c>
      <c r="B157" s="39" t="s">
        <v>523</v>
      </c>
      <c r="C157" s="1">
        <v>320</v>
      </c>
      <c r="D157" s="40" t="s">
        <v>97</v>
      </c>
      <c r="E157" s="41" t="s">
        <v>162</v>
      </c>
      <c r="F157" s="42" t="s">
        <v>162</v>
      </c>
    </row>
    <row r="158" spans="1:6" ht="24.75" customHeight="1" x14ac:dyDescent="0.25">
      <c r="A158" s="24" t="s">
        <v>886</v>
      </c>
      <c r="B158" s="43" t="s">
        <v>10</v>
      </c>
      <c r="C158" s="1">
        <v>4195.45</v>
      </c>
      <c r="D158" s="40" t="s">
        <v>97</v>
      </c>
      <c r="E158" s="41" t="s">
        <v>163</v>
      </c>
      <c r="F158" s="42" t="s">
        <v>640</v>
      </c>
    </row>
    <row r="159" spans="1:6" ht="29.25" customHeight="1" x14ac:dyDescent="0.25">
      <c r="A159" s="24" t="s">
        <v>647</v>
      </c>
      <c r="B159" s="44" t="s">
        <v>646</v>
      </c>
      <c r="C159" s="1">
        <v>3499.6</v>
      </c>
      <c r="D159" s="40" t="s">
        <v>97</v>
      </c>
      <c r="E159" s="41" t="s">
        <v>163</v>
      </c>
      <c r="F159" s="42" t="s">
        <v>640</v>
      </c>
    </row>
    <row r="160" spans="1:6" ht="33.75" x14ac:dyDescent="0.25">
      <c r="A160" s="24" t="s">
        <v>644</v>
      </c>
      <c r="B160" s="44" t="s">
        <v>645</v>
      </c>
      <c r="C160" s="1">
        <v>1235</v>
      </c>
      <c r="D160" s="40" t="s">
        <v>97</v>
      </c>
      <c r="E160" s="41" t="s">
        <v>163</v>
      </c>
      <c r="F160" s="42" t="s">
        <v>640</v>
      </c>
    </row>
    <row r="161" spans="1:117" ht="33.75" x14ac:dyDescent="0.25">
      <c r="A161" s="24" t="s">
        <v>495</v>
      </c>
      <c r="B161" s="29" t="s">
        <v>496</v>
      </c>
      <c r="C161" s="1">
        <v>44000</v>
      </c>
      <c r="D161" s="40" t="s">
        <v>97</v>
      </c>
      <c r="E161" s="41" t="s">
        <v>167</v>
      </c>
      <c r="F161" s="42" t="s">
        <v>161</v>
      </c>
    </row>
    <row r="162" spans="1:117" ht="25.5" x14ac:dyDescent="0.25">
      <c r="A162" s="24" t="s">
        <v>538</v>
      </c>
      <c r="B162" s="29" t="s">
        <v>539</v>
      </c>
      <c r="C162" s="1">
        <v>130</v>
      </c>
      <c r="D162" s="40" t="s">
        <v>97</v>
      </c>
      <c r="E162" s="42" t="s">
        <v>161</v>
      </c>
      <c r="F162" s="42" t="s">
        <v>161</v>
      </c>
    </row>
    <row r="163" spans="1:117" ht="22.5" x14ac:dyDescent="0.25">
      <c r="A163" s="24" t="s">
        <v>619</v>
      </c>
      <c r="B163" s="29" t="s">
        <v>620</v>
      </c>
      <c r="C163" s="1">
        <v>1150</v>
      </c>
      <c r="D163" s="40" t="s">
        <v>97</v>
      </c>
      <c r="E163" s="42" t="s">
        <v>161</v>
      </c>
      <c r="F163" s="42" t="s">
        <v>161</v>
      </c>
    </row>
    <row r="164" spans="1:117" ht="22.5" x14ac:dyDescent="0.25">
      <c r="A164" s="24" t="s">
        <v>599</v>
      </c>
      <c r="B164" s="29" t="s">
        <v>539</v>
      </c>
      <c r="C164" s="1">
        <v>45.86</v>
      </c>
      <c r="D164" s="40" t="s">
        <v>409</v>
      </c>
      <c r="E164" s="42" t="s">
        <v>161</v>
      </c>
      <c r="F164" s="42" t="s">
        <v>87</v>
      </c>
    </row>
    <row r="165" spans="1:117" s="18" customFormat="1" x14ac:dyDescent="0.25">
      <c r="A165" s="23" t="s">
        <v>525</v>
      </c>
      <c r="B165" s="47"/>
      <c r="C165" s="9"/>
      <c r="D165" s="48"/>
      <c r="E165" s="49"/>
      <c r="F165" s="50"/>
    </row>
    <row r="166" spans="1:117" ht="56.25" x14ac:dyDescent="0.25">
      <c r="A166" s="24" t="s">
        <v>526</v>
      </c>
      <c r="B166" s="29" t="s">
        <v>527</v>
      </c>
      <c r="C166" s="1">
        <v>3028</v>
      </c>
      <c r="D166" s="40" t="s">
        <v>97</v>
      </c>
      <c r="E166" s="42" t="s">
        <v>161</v>
      </c>
      <c r="F166" s="42" t="s">
        <v>161</v>
      </c>
    </row>
    <row r="167" spans="1:117" ht="22.5" x14ac:dyDescent="0.25">
      <c r="A167" s="24" t="s">
        <v>610</v>
      </c>
      <c r="B167" s="29" t="s">
        <v>611</v>
      </c>
      <c r="C167" s="1">
        <v>250</v>
      </c>
      <c r="D167" s="40" t="s">
        <v>97</v>
      </c>
      <c r="E167" s="42" t="s">
        <v>161</v>
      </c>
      <c r="F167" s="42" t="s">
        <v>161</v>
      </c>
    </row>
    <row r="168" spans="1:117" ht="45" x14ac:dyDescent="0.25">
      <c r="A168" s="24" t="s">
        <v>604</v>
      </c>
      <c r="B168" s="29" t="s">
        <v>605</v>
      </c>
      <c r="C168" s="1">
        <v>540</v>
      </c>
      <c r="D168" s="40" t="s">
        <v>97</v>
      </c>
      <c r="E168" s="42" t="s">
        <v>161</v>
      </c>
      <c r="F168" s="42" t="s">
        <v>161</v>
      </c>
    </row>
    <row r="169" spans="1:117" ht="22.5" x14ac:dyDescent="0.25">
      <c r="A169" s="24" t="s">
        <v>637</v>
      </c>
      <c r="B169" s="29" t="s">
        <v>539</v>
      </c>
      <c r="C169" s="1">
        <v>750</v>
      </c>
      <c r="D169" s="40" t="s">
        <v>409</v>
      </c>
      <c r="E169" s="42" t="s">
        <v>87</v>
      </c>
      <c r="F169" s="42" t="s">
        <v>87</v>
      </c>
    </row>
    <row r="170" spans="1:117" ht="56.25" x14ac:dyDescent="0.25">
      <c r="A170" s="24" t="s">
        <v>793</v>
      </c>
      <c r="B170" s="29" t="s">
        <v>10</v>
      </c>
      <c r="C170" s="1">
        <v>1630</v>
      </c>
      <c r="D170" s="40" t="s">
        <v>97</v>
      </c>
      <c r="E170" s="42" t="s">
        <v>87</v>
      </c>
      <c r="F170" s="42" t="s">
        <v>87</v>
      </c>
    </row>
    <row r="171" spans="1:117" ht="22.5" x14ac:dyDescent="0.25">
      <c r="A171" s="24" t="s">
        <v>809</v>
      </c>
      <c r="B171" s="29" t="s">
        <v>755</v>
      </c>
      <c r="C171" s="1">
        <v>408.49</v>
      </c>
      <c r="D171" s="40" t="s">
        <v>409</v>
      </c>
      <c r="E171" s="42" t="s">
        <v>87</v>
      </c>
      <c r="F171" s="42" t="s">
        <v>87</v>
      </c>
    </row>
    <row r="172" spans="1:117" s="18" customFormat="1" ht="25.5" customHeight="1" x14ac:dyDescent="0.25">
      <c r="A172" s="24" t="s">
        <v>820</v>
      </c>
      <c r="B172" s="29" t="s">
        <v>10</v>
      </c>
      <c r="C172" s="1">
        <v>40</v>
      </c>
      <c r="D172" s="51" t="s">
        <v>409</v>
      </c>
      <c r="E172" s="41" t="s">
        <v>87</v>
      </c>
      <c r="F172" s="42" t="s">
        <v>87</v>
      </c>
    </row>
    <row r="173" spans="1:117" x14ac:dyDescent="0.25">
      <c r="A173" s="24"/>
      <c r="B173" s="29"/>
      <c r="C173" s="1"/>
      <c r="D173" s="40"/>
      <c r="E173" s="42"/>
      <c r="F173" s="42"/>
    </row>
    <row r="174" spans="1:117" ht="23.25" customHeight="1" x14ac:dyDescent="0.25">
      <c r="A174" s="139" t="s">
        <v>473</v>
      </c>
      <c r="B174" s="38"/>
      <c r="C174" s="1"/>
      <c r="D174" s="51"/>
      <c r="E174" s="27"/>
      <c r="F174" s="21"/>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row>
    <row r="175" spans="1:117" ht="34.5" customHeight="1" x14ac:dyDescent="0.25">
      <c r="A175" s="33" t="s">
        <v>223</v>
      </c>
      <c r="B175" s="25"/>
      <c r="C175" s="1"/>
      <c r="D175" s="32"/>
      <c r="E175" s="27"/>
      <c r="F175" s="27"/>
    </row>
    <row r="176" spans="1:117" s="18" customFormat="1" ht="33" customHeight="1" x14ac:dyDescent="0.25">
      <c r="A176" s="24" t="s">
        <v>493</v>
      </c>
      <c r="B176" s="29" t="s">
        <v>224</v>
      </c>
      <c r="C176" s="1">
        <v>1553</v>
      </c>
      <c r="D176" s="40" t="s">
        <v>97</v>
      </c>
      <c r="E176" s="141" t="s">
        <v>129</v>
      </c>
      <c r="F176" s="41" t="s">
        <v>130</v>
      </c>
    </row>
    <row r="177" spans="1:6" s="18" customFormat="1" ht="30.75" customHeight="1" x14ac:dyDescent="0.25">
      <c r="A177" s="24" t="s">
        <v>230</v>
      </c>
      <c r="B177" s="29" t="s">
        <v>231</v>
      </c>
      <c r="C177" s="1">
        <v>10000</v>
      </c>
      <c r="D177" s="40" t="s">
        <v>97</v>
      </c>
      <c r="E177" s="141" t="s">
        <v>130</v>
      </c>
      <c r="F177" s="141" t="s">
        <v>130</v>
      </c>
    </row>
    <row r="178" spans="1:6" s="18" customFormat="1" ht="26.25" customHeight="1" x14ac:dyDescent="0.25">
      <c r="A178" s="24" t="s">
        <v>250</v>
      </c>
      <c r="B178" s="29" t="s">
        <v>251</v>
      </c>
      <c r="C178" s="1">
        <v>1450</v>
      </c>
      <c r="D178" s="40" t="s">
        <v>97</v>
      </c>
      <c r="E178" s="141" t="s">
        <v>130</v>
      </c>
      <c r="F178" s="141" t="s">
        <v>130</v>
      </c>
    </row>
    <row r="179" spans="1:6" s="18" customFormat="1" ht="25.5" customHeight="1" x14ac:dyDescent="0.25">
      <c r="A179" s="24" t="s">
        <v>317</v>
      </c>
      <c r="B179" s="29" t="s">
        <v>319</v>
      </c>
      <c r="C179" s="1">
        <v>140</v>
      </c>
      <c r="D179" s="40" t="s">
        <v>97</v>
      </c>
      <c r="E179" s="141" t="s">
        <v>130</v>
      </c>
      <c r="F179" s="41" t="s">
        <v>164</v>
      </c>
    </row>
    <row r="180" spans="1:6" s="18" customFormat="1" ht="25.5" customHeight="1" x14ac:dyDescent="0.25">
      <c r="A180" s="24" t="s">
        <v>320</v>
      </c>
      <c r="B180" s="29" t="s">
        <v>251</v>
      </c>
      <c r="C180" s="1">
        <f>900</f>
        <v>900</v>
      </c>
      <c r="D180" s="40" t="s">
        <v>97</v>
      </c>
      <c r="E180" s="141" t="s">
        <v>130</v>
      </c>
      <c r="F180" s="41" t="s">
        <v>164</v>
      </c>
    </row>
    <row r="181" spans="1:6" s="18" customFormat="1" ht="25.5" customHeight="1" x14ac:dyDescent="0.25">
      <c r="A181" s="24" t="s">
        <v>483</v>
      </c>
      <c r="B181" s="29" t="s">
        <v>482</v>
      </c>
      <c r="C181" s="1">
        <v>3850</v>
      </c>
      <c r="D181" s="40" t="s">
        <v>97</v>
      </c>
      <c r="E181" s="141" t="s">
        <v>164</v>
      </c>
      <c r="F181" s="42" t="s">
        <v>164</v>
      </c>
    </row>
    <row r="182" spans="1:6" s="18" customFormat="1" ht="25.5" customHeight="1" x14ac:dyDescent="0.25">
      <c r="A182" s="24" t="s">
        <v>479</v>
      </c>
      <c r="B182" s="29" t="s">
        <v>478</v>
      </c>
      <c r="C182" s="1">
        <v>3000</v>
      </c>
      <c r="D182" s="40" t="s">
        <v>97</v>
      </c>
      <c r="E182" s="141" t="s">
        <v>167</v>
      </c>
      <c r="F182" s="42" t="s">
        <v>167</v>
      </c>
    </row>
    <row r="183" spans="1:6" s="18" customFormat="1" ht="25.5" customHeight="1" x14ac:dyDescent="0.25">
      <c r="A183" s="24" t="s">
        <v>477</v>
      </c>
      <c r="B183" s="37" t="s">
        <v>476</v>
      </c>
      <c r="C183" s="1">
        <f>800+300+150</f>
        <v>1250</v>
      </c>
      <c r="D183" s="40" t="s">
        <v>97</v>
      </c>
      <c r="E183" s="141" t="s">
        <v>167</v>
      </c>
      <c r="F183" s="42" t="s">
        <v>166</v>
      </c>
    </row>
    <row r="184" spans="1:6" s="18" customFormat="1" ht="25.5" customHeight="1" x14ac:dyDescent="0.25">
      <c r="A184" s="24" t="s">
        <v>475</v>
      </c>
      <c r="B184" s="29" t="s">
        <v>474</v>
      </c>
      <c r="C184" s="1">
        <f>270+12</f>
        <v>282</v>
      </c>
      <c r="D184" s="40" t="s">
        <v>97</v>
      </c>
      <c r="E184" s="141" t="s">
        <v>162</v>
      </c>
      <c r="F184" s="41" t="s">
        <v>162</v>
      </c>
    </row>
    <row r="185" spans="1:6" s="18" customFormat="1" ht="25.5" customHeight="1" x14ac:dyDescent="0.25">
      <c r="A185" s="24" t="s">
        <v>948</v>
      </c>
      <c r="B185" s="143" t="s">
        <v>631</v>
      </c>
      <c r="C185" s="1">
        <v>982.2</v>
      </c>
      <c r="D185" s="40" t="s">
        <v>97</v>
      </c>
      <c r="E185" s="141" t="s">
        <v>162</v>
      </c>
      <c r="F185" s="41" t="s">
        <v>162</v>
      </c>
    </row>
    <row r="186" spans="1:6" s="18" customFormat="1" ht="63.75" x14ac:dyDescent="0.25">
      <c r="A186" s="24" t="s">
        <v>907</v>
      </c>
      <c r="B186" s="29" t="s">
        <v>908</v>
      </c>
      <c r="C186" s="1">
        <f>12500+500+325+1980+6000</f>
        <v>21305</v>
      </c>
      <c r="D186" s="40" t="s">
        <v>97</v>
      </c>
      <c r="E186" s="141" t="s">
        <v>162</v>
      </c>
      <c r="F186" s="41" t="s">
        <v>162</v>
      </c>
    </row>
    <row r="187" spans="1:6" s="18" customFormat="1" ht="25.5" customHeight="1" x14ac:dyDescent="0.2">
      <c r="A187" s="24" t="s">
        <v>899</v>
      </c>
      <c r="B187" s="133" t="s">
        <v>879</v>
      </c>
      <c r="C187" s="1">
        <v>3050</v>
      </c>
      <c r="D187" s="40" t="s">
        <v>97</v>
      </c>
      <c r="E187" s="141" t="s">
        <v>345</v>
      </c>
      <c r="F187" s="41" t="s">
        <v>162</v>
      </c>
    </row>
    <row r="188" spans="1:6" s="18" customFormat="1" ht="25.5" customHeight="1" x14ac:dyDescent="0.2">
      <c r="A188" s="24" t="s">
        <v>880</v>
      </c>
      <c r="B188" s="133" t="s">
        <v>879</v>
      </c>
      <c r="C188" s="1">
        <v>530</v>
      </c>
      <c r="D188" s="40" t="s">
        <v>97</v>
      </c>
      <c r="E188" s="141" t="s">
        <v>162</v>
      </c>
      <c r="F188" s="141" t="s">
        <v>163</v>
      </c>
    </row>
    <row r="189" spans="1:6" s="18" customFormat="1" ht="25.5" customHeight="1" x14ac:dyDescent="0.2">
      <c r="A189" s="24" t="s">
        <v>866</v>
      </c>
      <c r="B189" s="77" t="s">
        <v>867</v>
      </c>
      <c r="C189" s="1">
        <v>200</v>
      </c>
      <c r="D189" s="40" t="s">
        <v>97</v>
      </c>
      <c r="E189" s="141" t="s">
        <v>162</v>
      </c>
      <c r="F189" s="141" t="s">
        <v>163</v>
      </c>
    </row>
    <row r="190" spans="1:6" s="18" customFormat="1" ht="25.5" customHeight="1" x14ac:dyDescent="0.25">
      <c r="A190" s="24" t="s">
        <v>630</v>
      </c>
      <c r="B190" s="143" t="s">
        <v>631</v>
      </c>
      <c r="C190" s="1">
        <v>5748</v>
      </c>
      <c r="D190" s="40" t="s">
        <v>97</v>
      </c>
      <c r="E190" s="141" t="s">
        <v>163</v>
      </c>
      <c r="F190" s="141" t="s">
        <v>163</v>
      </c>
    </row>
    <row r="191" spans="1:6" s="18" customFormat="1" ht="25.5" customHeight="1" x14ac:dyDescent="0.25">
      <c r="A191" s="24" t="s">
        <v>630</v>
      </c>
      <c r="B191" s="143" t="s">
        <v>631</v>
      </c>
      <c r="C191" s="6">
        <v>5748</v>
      </c>
      <c r="D191" s="40" t="s">
        <v>97</v>
      </c>
      <c r="E191" s="141" t="s">
        <v>163</v>
      </c>
      <c r="F191" s="141" t="s">
        <v>161</v>
      </c>
    </row>
    <row r="192" spans="1:6" s="18" customFormat="1" ht="33.75" x14ac:dyDescent="0.25">
      <c r="A192" s="24" t="s">
        <v>598</v>
      </c>
      <c r="B192" s="144" t="s">
        <v>476</v>
      </c>
      <c r="C192" s="1">
        <v>2937.62</v>
      </c>
      <c r="D192" s="51" t="s">
        <v>409</v>
      </c>
      <c r="E192" s="41" t="s">
        <v>161</v>
      </c>
      <c r="F192" s="41" t="s">
        <v>87</v>
      </c>
    </row>
    <row r="193" spans="1:6" s="18" customFormat="1" ht="25.5" customHeight="1" x14ac:dyDescent="0.25">
      <c r="A193" s="23" t="s">
        <v>597</v>
      </c>
      <c r="B193" s="29"/>
      <c r="C193" s="1"/>
      <c r="D193" s="40"/>
      <c r="E193" s="141"/>
      <c r="F193" s="42"/>
    </row>
    <row r="194" spans="1:6" s="18" customFormat="1" ht="25.5" customHeight="1" x14ac:dyDescent="0.25">
      <c r="A194" s="24" t="s">
        <v>596</v>
      </c>
      <c r="B194" s="29"/>
      <c r="C194" s="1">
        <v>18255</v>
      </c>
      <c r="D194" s="40" t="s">
        <v>409</v>
      </c>
      <c r="E194" s="141" t="s">
        <v>161</v>
      </c>
      <c r="F194" s="42" t="s">
        <v>87</v>
      </c>
    </row>
    <row r="195" spans="1:6" s="18" customFormat="1" ht="25.5" customHeight="1" x14ac:dyDescent="0.25">
      <c r="A195" s="24" t="s">
        <v>603</v>
      </c>
      <c r="B195" s="29" t="s">
        <v>251</v>
      </c>
      <c r="C195" s="1">
        <v>220</v>
      </c>
      <c r="D195" s="51" t="s">
        <v>409</v>
      </c>
      <c r="E195" s="41" t="s">
        <v>161</v>
      </c>
      <c r="F195" s="42" t="s">
        <v>87</v>
      </c>
    </row>
    <row r="196" spans="1:6" s="18" customFormat="1" ht="25.5" customHeight="1" x14ac:dyDescent="0.25">
      <c r="A196" s="24" t="s">
        <v>838</v>
      </c>
      <c r="B196" s="29" t="s">
        <v>251</v>
      </c>
      <c r="C196" s="1">
        <v>2270</v>
      </c>
      <c r="D196" s="51" t="s">
        <v>409</v>
      </c>
      <c r="E196" s="41" t="s">
        <v>87</v>
      </c>
      <c r="F196" s="42" t="s">
        <v>87</v>
      </c>
    </row>
    <row r="197" spans="1:6" s="18" customFormat="1" ht="25.5" customHeight="1" x14ac:dyDescent="0.25">
      <c r="A197" s="24" t="s">
        <v>819</v>
      </c>
      <c r="B197" s="29" t="s">
        <v>631</v>
      </c>
      <c r="C197" s="1">
        <v>600</v>
      </c>
      <c r="D197" s="51" t="s">
        <v>409</v>
      </c>
      <c r="E197" s="41" t="s">
        <v>87</v>
      </c>
      <c r="F197" s="42" t="s">
        <v>87</v>
      </c>
    </row>
    <row r="198" spans="1:6" s="18" customFormat="1" ht="25.5" customHeight="1" x14ac:dyDescent="0.25">
      <c r="A198" s="24" t="s">
        <v>836</v>
      </c>
      <c r="B198" s="29" t="s">
        <v>476</v>
      </c>
      <c r="C198" s="1">
        <v>175</v>
      </c>
      <c r="D198" s="51" t="s">
        <v>409</v>
      </c>
      <c r="E198" s="41" t="s">
        <v>87</v>
      </c>
      <c r="F198" s="42" t="s">
        <v>87</v>
      </c>
    </row>
    <row r="199" spans="1:6" s="18" customFormat="1" ht="25.5" customHeight="1" x14ac:dyDescent="0.25">
      <c r="A199" s="68" t="s">
        <v>494</v>
      </c>
      <c r="B199" s="143" t="s">
        <v>476</v>
      </c>
      <c r="C199" s="6">
        <v>1275</v>
      </c>
      <c r="D199" s="40" t="s">
        <v>409</v>
      </c>
      <c r="E199" s="141" t="s">
        <v>12</v>
      </c>
      <c r="F199" s="145" t="s">
        <v>12</v>
      </c>
    </row>
    <row r="200" spans="1:6" s="106" customFormat="1" ht="33.75" x14ac:dyDescent="0.2">
      <c r="A200" s="24" t="s">
        <v>876</v>
      </c>
      <c r="B200" s="133" t="s">
        <v>877</v>
      </c>
      <c r="C200" s="1">
        <v>150</v>
      </c>
      <c r="D200" s="40" t="s">
        <v>409</v>
      </c>
      <c r="E200" s="141" t="s">
        <v>12</v>
      </c>
      <c r="F200" s="145" t="s">
        <v>12</v>
      </c>
    </row>
    <row r="202" spans="1:6" ht="30" customHeight="1" x14ac:dyDescent="0.25">
      <c r="A202" s="33" t="s">
        <v>219</v>
      </c>
      <c r="B202" s="25" t="s">
        <v>192</v>
      </c>
      <c r="C202" s="1"/>
      <c r="D202" s="32"/>
      <c r="E202" s="27"/>
      <c r="F202" s="27"/>
    </row>
    <row r="203" spans="1:6" s="18" customFormat="1" ht="30.75" customHeight="1" x14ac:dyDescent="0.25">
      <c r="A203" s="24" t="s">
        <v>193</v>
      </c>
      <c r="B203" s="29" t="s">
        <v>194</v>
      </c>
      <c r="C203" s="1">
        <v>7899</v>
      </c>
      <c r="D203" s="40" t="s">
        <v>97</v>
      </c>
      <c r="E203" s="141" t="s">
        <v>129</v>
      </c>
      <c r="F203" s="141" t="s">
        <v>129</v>
      </c>
    </row>
    <row r="204" spans="1:6" s="18" customFormat="1" ht="32.25" customHeight="1" x14ac:dyDescent="0.25">
      <c r="A204" s="24" t="s">
        <v>217</v>
      </c>
      <c r="B204" s="29" t="s">
        <v>218</v>
      </c>
      <c r="C204" s="1">
        <v>345</v>
      </c>
      <c r="D204" s="40" t="s">
        <v>97</v>
      </c>
      <c r="E204" s="141" t="s">
        <v>129</v>
      </c>
      <c r="F204" s="41" t="s">
        <v>130</v>
      </c>
    </row>
    <row r="205" spans="1:6" ht="29.25" customHeight="1" x14ac:dyDescent="0.25">
      <c r="A205" s="24" t="s">
        <v>484</v>
      </c>
      <c r="B205" s="29" t="s">
        <v>194</v>
      </c>
      <c r="C205" s="1">
        <v>14300</v>
      </c>
      <c r="D205" s="40" t="s">
        <v>97</v>
      </c>
      <c r="E205" s="141" t="s">
        <v>130</v>
      </c>
      <c r="F205" s="67" t="s">
        <v>167</v>
      </c>
    </row>
    <row r="206" spans="1:6" ht="27.75" customHeight="1" x14ac:dyDescent="0.25">
      <c r="A206" s="129" t="s">
        <v>276</v>
      </c>
      <c r="B206" s="29" t="s">
        <v>194</v>
      </c>
      <c r="C206" s="1">
        <v>5050</v>
      </c>
      <c r="D206" s="51" t="s">
        <v>97</v>
      </c>
      <c r="E206" s="67" t="s">
        <v>130</v>
      </c>
      <c r="F206" s="67" t="s">
        <v>164</v>
      </c>
    </row>
    <row r="207" spans="1:6" ht="27.75" customHeight="1" x14ac:dyDescent="0.25">
      <c r="A207" s="146" t="s">
        <v>294</v>
      </c>
      <c r="B207" s="29" t="s">
        <v>194</v>
      </c>
      <c r="C207" s="2">
        <v>5000</v>
      </c>
      <c r="D207" s="147" t="s">
        <v>97</v>
      </c>
      <c r="E207" s="148" t="s">
        <v>130</v>
      </c>
      <c r="F207" s="148" t="s">
        <v>164</v>
      </c>
    </row>
    <row r="208" spans="1:6" ht="27.75" customHeight="1" x14ac:dyDescent="0.25">
      <c r="A208" s="146" t="s">
        <v>491</v>
      </c>
      <c r="B208" s="37" t="s">
        <v>485</v>
      </c>
      <c r="C208" s="2">
        <v>2500</v>
      </c>
      <c r="D208" s="147" t="s">
        <v>97</v>
      </c>
      <c r="E208" s="148" t="s">
        <v>167</v>
      </c>
      <c r="F208" s="148" t="s">
        <v>167</v>
      </c>
    </row>
    <row r="209" spans="1:6" ht="27.75" customHeight="1" x14ac:dyDescent="0.25">
      <c r="A209" s="24" t="s">
        <v>486</v>
      </c>
      <c r="B209" s="29" t="s">
        <v>487</v>
      </c>
      <c r="C209" s="1">
        <v>13600</v>
      </c>
      <c r="D209" s="51" t="s">
        <v>97</v>
      </c>
      <c r="E209" s="41" t="s">
        <v>167</v>
      </c>
      <c r="F209" s="42" t="s">
        <v>167</v>
      </c>
    </row>
    <row r="210" spans="1:6" ht="27.75" customHeight="1" x14ac:dyDescent="0.25">
      <c r="A210" s="59" t="s">
        <v>492</v>
      </c>
      <c r="B210" s="29" t="s">
        <v>488</v>
      </c>
      <c r="C210" s="2">
        <v>600</v>
      </c>
      <c r="D210" s="147" t="s">
        <v>97</v>
      </c>
      <c r="E210" s="42" t="s">
        <v>166</v>
      </c>
      <c r="F210" s="42" t="s">
        <v>166</v>
      </c>
    </row>
    <row r="211" spans="1:6" ht="27.75" customHeight="1" x14ac:dyDescent="0.25">
      <c r="A211" s="59" t="s">
        <v>489</v>
      </c>
      <c r="B211" s="29" t="s">
        <v>490</v>
      </c>
      <c r="C211" s="2">
        <v>8420</v>
      </c>
      <c r="D211" s="147" t="s">
        <v>97</v>
      </c>
      <c r="E211" s="42" t="s">
        <v>167</v>
      </c>
      <c r="F211" s="42" t="s">
        <v>166</v>
      </c>
    </row>
    <row r="212" spans="1:6" ht="27.75" customHeight="1" x14ac:dyDescent="0.25">
      <c r="A212" s="59" t="s">
        <v>978</v>
      </c>
      <c r="B212" s="29" t="s">
        <v>979</v>
      </c>
      <c r="C212" s="2">
        <v>2000</v>
      </c>
      <c r="D212" s="147" t="s">
        <v>97</v>
      </c>
      <c r="E212" s="42" t="s">
        <v>345</v>
      </c>
      <c r="F212" s="42" t="s">
        <v>345</v>
      </c>
    </row>
    <row r="213" spans="1:6" ht="27.75" customHeight="1" x14ac:dyDescent="0.25">
      <c r="A213" s="146" t="s">
        <v>649</v>
      </c>
      <c r="B213" s="29" t="s">
        <v>194</v>
      </c>
      <c r="C213" s="2">
        <v>2515</v>
      </c>
      <c r="D213" s="147" t="s">
        <v>97</v>
      </c>
      <c r="E213" s="148" t="s">
        <v>345</v>
      </c>
      <c r="F213" s="148" t="s">
        <v>163</v>
      </c>
    </row>
    <row r="214" spans="1:6" ht="27.75" customHeight="1" x14ac:dyDescent="0.25">
      <c r="A214" s="146" t="s">
        <v>648</v>
      </c>
      <c r="B214" s="29" t="s">
        <v>194</v>
      </c>
      <c r="C214" s="5">
        <v>39100</v>
      </c>
      <c r="D214" s="147" t="s">
        <v>97</v>
      </c>
      <c r="E214" s="148" t="s">
        <v>345</v>
      </c>
      <c r="F214" s="148" t="s">
        <v>163</v>
      </c>
    </row>
    <row r="215" spans="1:6" ht="27.75" customHeight="1" x14ac:dyDescent="0.25">
      <c r="A215" s="146" t="s">
        <v>650</v>
      </c>
      <c r="B215" s="29" t="s">
        <v>194</v>
      </c>
      <c r="C215" s="2">
        <v>15577.63</v>
      </c>
      <c r="D215" s="147" t="s">
        <v>97</v>
      </c>
      <c r="E215" s="148" t="s">
        <v>162</v>
      </c>
      <c r="F215" s="148" t="s">
        <v>163</v>
      </c>
    </row>
    <row r="216" spans="1:6" ht="27.75" customHeight="1" x14ac:dyDescent="0.25">
      <c r="A216" s="146" t="s">
        <v>651</v>
      </c>
      <c r="B216" s="29" t="s">
        <v>194</v>
      </c>
      <c r="C216" s="2">
        <v>7322.48</v>
      </c>
      <c r="D216" s="147" t="s">
        <v>97</v>
      </c>
      <c r="E216" s="148" t="s">
        <v>162</v>
      </c>
      <c r="F216" s="148" t="s">
        <v>163</v>
      </c>
    </row>
    <row r="217" spans="1:6" ht="27.75" customHeight="1" x14ac:dyDescent="0.25">
      <c r="A217" s="53" t="s">
        <v>597</v>
      </c>
      <c r="B217" s="29"/>
      <c r="C217" s="2"/>
      <c r="D217" s="147"/>
      <c r="E217" s="148"/>
      <c r="F217" s="148"/>
    </row>
    <row r="218" spans="1:6" s="18" customFormat="1" ht="25.5" customHeight="1" x14ac:dyDescent="0.25">
      <c r="A218" s="24" t="s">
        <v>617</v>
      </c>
      <c r="B218" s="29" t="s">
        <v>618</v>
      </c>
      <c r="C218" s="1">
        <v>1000</v>
      </c>
      <c r="D218" s="51" t="s">
        <v>97</v>
      </c>
      <c r="E218" s="41" t="s">
        <v>161</v>
      </c>
      <c r="F218" s="42" t="s">
        <v>87</v>
      </c>
    </row>
    <row r="219" spans="1:6" ht="27" customHeight="1" x14ac:dyDescent="0.25">
      <c r="A219" s="149" t="s">
        <v>58</v>
      </c>
      <c r="B219" s="37"/>
      <c r="C219" s="2"/>
      <c r="D219" s="20"/>
      <c r="E219" s="21"/>
      <c r="F219" s="21"/>
    </row>
    <row r="220" spans="1:6" ht="45" customHeight="1" x14ac:dyDescent="0.25">
      <c r="A220" s="33" t="s">
        <v>839</v>
      </c>
      <c r="B220" s="54" t="s">
        <v>16</v>
      </c>
      <c r="C220" s="1"/>
      <c r="D220" s="26"/>
      <c r="E220" s="27"/>
      <c r="F220" s="27"/>
    </row>
    <row r="221" spans="1:6" ht="49.5" customHeight="1" x14ac:dyDescent="0.25">
      <c r="A221" s="24" t="s">
        <v>232</v>
      </c>
      <c r="B221" s="54" t="s">
        <v>16</v>
      </c>
      <c r="C221" s="1">
        <f>57392+52200+11681</f>
        <v>121273</v>
      </c>
      <c r="D221" s="26" t="s">
        <v>97</v>
      </c>
      <c r="E221" s="27" t="s">
        <v>130</v>
      </c>
      <c r="F221" s="27" t="s">
        <v>164</v>
      </c>
    </row>
    <row r="222" spans="1:6" ht="33" customHeight="1" x14ac:dyDescent="0.25">
      <c r="A222" s="24" t="s">
        <v>272</v>
      </c>
      <c r="B222" s="29" t="s">
        <v>273</v>
      </c>
      <c r="C222" s="1">
        <v>8191</v>
      </c>
      <c r="D222" s="26" t="s">
        <v>97</v>
      </c>
      <c r="E222" s="27" t="s">
        <v>130</v>
      </c>
      <c r="F222" s="27" t="s">
        <v>164</v>
      </c>
    </row>
    <row r="223" spans="1:6" ht="26.25" customHeight="1" x14ac:dyDescent="0.25">
      <c r="A223" s="24" t="s">
        <v>272</v>
      </c>
      <c r="B223" s="29" t="s">
        <v>273</v>
      </c>
      <c r="C223" s="1">
        <f>4999/1.19</f>
        <v>4200.8403361344535</v>
      </c>
      <c r="D223" s="26" t="s">
        <v>97</v>
      </c>
      <c r="E223" s="27" t="s">
        <v>167</v>
      </c>
      <c r="F223" s="27" t="s">
        <v>166</v>
      </c>
    </row>
    <row r="224" spans="1:6" ht="26.25" customHeight="1" x14ac:dyDescent="0.25">
      <c r="A224" s="23" t="s">
        <v>535</v>
      </c>
      <c r="B224" s="29"/>
      <c r="C224" s="1"/>
      <c r="D224" s="26"/>
      <c r="E224" s="27"/>
      <c r="F224" s="27"/>
    </row>
    <row r="225" spans="1:6" ht="33.75" x14ac:dyDescent="0.25">
      <c r="A225" s="24" t="s">
        <v>537</v>
      </c>
      <c r="B225" s="29" t="s">
        <v>536</v>
      </c>
      <c r="C225" s="1">
        <v>6170</v>
      </c>
      <c r="D225" s="26" t="s">
        <v>97</v>
      </c>
      <c r="E225" s="27" t="s">
        <v>161</v>
      </c>
      <c r="F225" s="27" t="s">
        <v>161</v>
      </c>
    </row>
    <row r="226" spans="1:6" s="18" customFormat="1" ht="67.5" x14ac:dyDescent="0.25">
      <c r="A226" s="55" t="s">
        <v>661</v>
      </c>
      <c r="B226" s="56" t="s">
        <v>60</v>
      </c>
      <c r="C226" s="9"/>
      <c r="D226" s="35"/>
      <c r="E226" s="57"/>
      <c r="F226" s="57"/>
    </row>
    <row r="227" spans="1:6" ht="27" customHeight="1" x14ac:dyDescent="0.25">
      <c r="A227" s="150" t="s">
        <v>660</v>
      </c>
      <c r="B227" s="25" t="s">
        <v>642</v>
      </c>
      <c r="C227" s="1">
        <v>20470</v>
      </c>
      <c r="D227" s="26" t="s">
        <v>409</v>
      </c>
      <c r="E227" s="27" t="s">
        <v>345</v>
      </c>
      <c r="F227" s="27" t="s">
        <v>163</v>
      </c>
    </row>
    <row r="228" spans="1:6" ht="28.5" customHeight="1" x14ac:dyDescent="0.25">
      <c r="A228" s="23" t="s">
        <v>79</v>
      </c>
      <c r="B228" s="58" t="s">
        <v>17</v>
      </c>
      <c r="C228" s="1"/>
      <c r="D228" s="26"/>
      <c r="E228" s="27"/>
      <c r="F228" s="27"/>
    </row>
    <row r="229" spans="1:6" ht="21" customHeight="1" x14ac:dyDescent="0.25">
      <c r="A229" s="59"/>
      <c r="B229" s="29"/>
      <c r="C229" s="1"/>
      <c r="D229" s="26"/>
      <c r="E229" s="27"/>
      <c r="F229" s="27"/>
    </row>
    <row r="230" spans="1:6" ht="27" customHeight="1" x14ac:dyDescent="0.25">
      <c r="A230" s="139" t="s">
        <v>59</v>
      </c>
      <c r="B230" s="38"/>
      <c r="C230" s="151"/>
      <c r="D230" s="147"/>
      <c r="E230" s="27"/>
      <c r="F230" s="21"/>
    </row>
    <row r="231" spans="1:6" s="18" customFormat="1" ht="68.25" customHeight="1" x14ac:dyDescent="0.25">
      <c r="A231" s="33" t="s">
        <v>188</v>
      </c>
      <c r="B231" s="25" t="s">
        <v>187</v>
      </c>
      <c r="C231" s="1"/>
      <c r="D231" s="147"/>
      <c r="E231" s="152"/>
      <c r="F231" s="152"/>
    </row>
    <row r="232" spans="1:6" ht="25.5" x14ac:dyDescent="0.25">
      <c r="A232" s="24" t="s">
        <v>189</v>
      </c>
      <c r="B232" s="25" t="s">
        <v>190</v>
      </c>
      <c r="C232" s="1">
        <v>5320</v>
      </c>
      <c r="D232" s="26" t="s">
        <v>97</v>
      </c>
      <c r="E232" s="27" t="s">
        <v>129</v>
      </c>
      <c r="F232" s="27" t="s">
        <v>129</v>
      </c>
    </row>
    <row r="233" spans="1:6" ht="27" customHeight="1" x14ac:dyDescent="0.25">
      <c r="A233" s="24" t="s">
        <v>277</v>
      </c>
      <c r="B233" s="25" t="s">
        <v>278</v>
      </c>
      <c r="C233" s="1">
        <v>65856</v>
      </c>
      <c r="D233" s="20" t="s">
        <v>97</v>
      </c>
      <c r="E233" s="27" t="s">
        <v>130</v>
      </c>
      <c r="F233" s="21" t="s">
        <v>164</v>
      </c>
    </row>
    <row r="234" spans="1:6" x14ac:dyDescent="0.25">
      <c r="A234" s="24" t="s">
        <v>277</v>
      </c>
      <c r="B234" s="25" t="s">
        <v>278</v>
      </c>
      <c r="C234" s="1">
        <v>65856</v>
      </c>
      <c r="D234" s="20" t="s">
        <v>97</v>
      </c>
      <c r="E234" s="27" t="s">
        <v>167</v>
      </c>
      <c r="F234" s="21" t="s">
        <v>166</v>
      </c>
    </row>
    <row r="235" spans="1:6" ht="21.75" customHeight="1" x14ac:dyDescent="0.25">
      <c r="A235" s="24" t="s">
        <v>386</v>
      </c>
      <c r="B235" s="25" t="s">
        <v>387</v>
      </c>
      <c r="C235" s="1">
        <f>60*15+20*60+40*4+140*4</f>
        <v>2820</v>
      </c>
      <c r="D235" s="20" t="s">
        <v>97</v>
      </c>
      <c r="E235" s="27" t="s">
        <v>166</v>
      </c>
      <c r="F235" s="21" t="s">
        <v>166</v>
      </c>
    </row>
    <row r="236" spans="1:6" ht="21.75" customHeight="1" x14ac:dyDescent="0.25">
      <c r="A236" s="24" t="s">
        <v>388</v>
      </c>
      <c r="B236" s="25" t="s">
        <v>389</v>
      </c>
      <c r="C236" s="1">
        <v>1600</v>
      </c>
      <c r="D236" s="20" t="s">
        <v>97</v>
      </c>
      <c r="E236" s="27" t="s">
        <v>166</v>
      </c>
      <c r="F236" s="21" t="s">
        <v>166</v>
      </c>
    </row>
    <row r="237" spans="1:6" ht="21.75" customHeight="1" x14ac:dyDescent="0.25">
      <c r="A237" s="24"/>
      <c r="B237" s="25"/>
      <c r="C237" s="1"/>
      <c r="D237" s="20"/>
      <c r="E237" s="27"/>
      <c r="F237" s="21"/>
    </row>
    <row r="238" spans="1:6" ht="49.5" customHeight="1" x14ac:dyDescent="0.25">
      <c r="A238" s="24" t="s">
        <v>915</v>
      </c>
      <c r="B238" s="132" t="s">
        <v>891</v>
      </c>
      <c r="C238" s="1">
        <f>1600+200</f>
        <v>1800</v>
      </c>
      <c r="D238" s="20" t="s">
        <v>97</v>
      </c>
      <c r="E238" s="27" t="s">
        <v>162</v>
      </c>
      <c r="F238" s="27" t="s">
        <v>163</v>
      </c>
    </row>
    <row r="239" spans="1:6" ht="21.75" customHeight="1" x14ac:dyDescent="0.25">
      <c r="A239" s="24" t="s">
        <v>751</v>
      </c>
      <c r="B239" s="25" t="s">
        <v>623</v>
      </c>
      <c r="C239" s="1">
        <v>4500</v>
      </c>
      <c r="D239" s="20" t="s">
        <v>97</v>
      </c>
      <c r="E239" s="27" t="s">
        <v>163</v>
      </c>
      <c r="F239" s="27" t="s">
        <v>163</v>
      </c>
    </row>
    <row r="240" spans="1:6" ht="21.75" customHeight="1" x14ac:dyDescent="0.25">
      <c r="A240" s="24" t="s">
        <v>729</v>
      </c>
      <c r="B240" s="25" t="s">
        <v>730</v>
      </c>
      <c r="C240" s="1">
        <v>200</v>
      </c>
      <c r="D240" s="20" t="s">
        <v>97</v>
      </c>
      <c r="E240" s="27" t="s">
        <v>163</v>
      </c>
      <c r="F240" s="21" t="s">
        <v>161</v>
      </c>
    </row>
    <row r="241" spans="1:6" ht="21.75" customHeight="1" x14ac:dyDescent="0.25">
      <c r="A241" s="23" t="s">
        <v>621</v>
      </c>
      <c r="B241" s="25"/>
      <c r="C241" s="1"/>
      <c r="D241" s="20"/>
      <c r="E241" s="27"/>
      <c r="F241" s="21"/>
    </row>
    <row r="242" spans="1:6" ht="21.75" customHeight="1" x14ac:dyDescent="0.25">
      <c r="A242" s="24" t="s">
        <v>622</v>
      </c>
      <c r="B242" s="25" t="s">
        <v>623</v>
      </c>
      <c r="C242" s="1">
        <v>2100</v>
      </c>
      <c r="D242" s="20" t="s">
        <v>97</v>
      </c>
      <c r="E242" s="27" t="s">
        <v>161</v>
      </c>
      <c r="F242" s="21" t="s">
        <v>161</v>
      </c>
    </row>
    <row r="243" spans="1:6" ht="32.25" customHeight="1" x14ac:dyDescent="0.25">
      <c r="A243" s="24" t="s">
        <v>390</v>
      </c>
      <c r="B243" s="25" t="s">
        <v>391</v>
      </c>
      <c r="C243" s="1">
        <v>1565</v>
      </c>
      <c r="D243" s="20" t="s">
        <v>97</v>
      </c>
      <c r="E243" s="27" t="s">
        <v>161</v>
      </c>
      <c r="F243" s="21" t="s">
        <v>161</v>
      </c>
    </row>
    <row r="244" spans="1:6" x14ac:dyDescent="0.25">
      <c r="A244" s="24" t="s">
        <v>608</v>
      </c>
      <c r="B244" s="25" t="s">
        <v>609</v>
      </c>
      <c r="C244" s="1">
        <v>6500</v>
      </c>
      <c r="D244" s="20" t="s">
        <v>97</v>
      </c>
      <c r="E244" s="27" t="s">
        <v>161</v>
      </c>
      <c r="F244" s="21" t="s">
        <v>161</v>
      </c>
    </row>
    <row r="245" spans="1:6" ht="45" x14ac:dyDescent="0.25">
      <c r="A245" s="24" t="s">
        <v>919</v>
      </c>
      <c r="B245" s="132" t="s">
        <v>918</v>
      </c>
      <c r="C245" s="1">
        <v>1430</v>
      </c>
      <c r="D245" s="20" t="s">
        <v>409</v>
      </c>
      <c r="E245" s="27" t="s">
        <v>12</v>
      </c>
      <c r="F245" s="21" t="s">
        <v>12</v>
      </c>
    </row>
    <row r="246" spans="1:6" s="63" customFormat="1" ht="48.75" customHeight="1" x14ac:dyDescent="0.25">
      <c r="A246" s="60" t="s">
        <v>265</v>
      </c>
      <c r="B246" s="153" t="s">
        <v>266</v>
      </c>
      <c r="C246" s="62"/>
      <c r="D246" s="61"/>
      <c r="E246" s="62"/>
      <c r="F246" s="62"/>
    </row>
    <row r="247" spans="1:6" ht="34.5" customHeight="1" x14ac:dyDescent="0.2">
      <c r="A247" s="24" t="s">
        <v>878</v>
      </c>
      <c r="B247" s="133" t="s">
        <v>879</v>
      </c>
      <c r="C247" s="1">
        <v>58.82</v>
      </c>
      <c r="D247" s="20" t="s">
        <v>97</v>
      </c>
      <c r="E247" s="26" t="s">
        <v>162</v>
      </c>
      <c r="F247" s="26" t="s">
        <v>163</v>
      </c>
    </row>
    <row r="248" spans="1:6" ht="37.5" customHeight="1" x14ac:dyDescent="0.25">
      <c r="A248" s="33" t="s">
        <v>267</v>
      </c>
      <c r="B248" s="25" t="s">
        <v>268</v>
      </c>
      <c r="C248" s="1">
        <v>250</v>
      </c>
      <c r="D248" s="26"/>
      <c r="E248" s="27"/>
      <c r="F248" s="27"/>
    </row>
    <row r="249" spans="1:6" ht="21" customHeight="1" x14ac:dyDescent="0.25">
      <c r="A249" s="24" t="s">
        <v>497</v>
      </c>
      <c r="B249" s="25" t="s">
        <v>498</v>
      </c>
      <c r="C249" s="1"/>
      <c r="D249" s="26"/>
      <c r="E249" s="27"/>
      <c r="F249" s="27"/>
    </row>
    <row r="250" spans="1:6" ht="41.25" customHeight="1" x14ac:dyDescent="0.25">
      <c r="A250" s="24" t="s">
        <v>499</v>
      </c>
      <c r="B250" s="25" t="s">
        <v>500</v>
      </c>
      <c r="C250" s="6"/>
      <c r="D250" s="26"/>
      <c r="E250" s="26"/>
      <c r="F250" s="26"/>
    </row>
    <row r="251" spans="1:6" ht="28.5" customHeight="1" x14ac:dyDescent="0.25">
      <c r="A251" s="24" t="s">
        <v>501</v>
      </c>
      <c r="B251" s="154" t="s">
        <v>500</v>
      </c>
      <c r="C251" s="155">
        <f>9000+6989</f>
        <v>15989</v>
      </c>
      <c r="D251" s="126" t="s">
        <v>97</v>
      </c>
      <c r="E251" s="26" t="s">
        <v>161</v>
      </c>
      <c r="F251" s="26" t="s">
        <v>161</v>
      </c>
    </row>
    <row r="252" spans="1:6" ht="27" customHeight="1" x14ac:dyDescent="0.25">
      <c r="A252" s="24" t="s">
        <v>502</v>
      </c>
      <c r="B252" s="154" t="s">
        <v>500</v>
      </c>
      <c r="C252" s="156"/>
      <c r="D252" s="126" t="s">
        <v>97</v>
      </c>
      <c r="E252" s="26" t="s">
        <v>161</v>
      </c>
      <c r="F252" s="26" t="s">
        <v>161</v>
      </c>
    </row>
    <row r="253" spans="1:6" ht="22.5" x14ac:dyDescent="0.25">
      <c r="A253" s="33" t="s">
        <v>149</v>
      </c>
      <c r="B253" s="25" t="s">
        <v>150</v>
      </c>
      <c r="C253" s="2"/>
      <c r="D253" s="26"/>
      <c r="E253" s="26"/>
      <c r="F253" s="26"/>
    </row>
    <row r="254" spans="1:6" ht="27" customHeight="1" x14ac:dyDescent="0.25">
      <c r="A254" s="24" t="s">
        <v>151</v>
      </c>
      <c r="B254" s="25" t="s">
        <v>152</v>
      </c>
      <c r="C254" s="1">
        <v>1050</v>
      </c>
      <c r="D254" s="26" t="s">
        <v>97</v>
      </c>
      <c r="E254" s="26" t="s">
        <v>88</v>
      </c>
      <c r="F254" s="20" t="s">
        <v>129</v>
      </c>
    </row>
    <row r="255" spans="1:6" ht="21" customHeight="1" x14ac:dyDescent="0.25">
      <c r="A255" s="24" t="s">
        <v>191</v>
      </c>
      <c r="B255" s="25" t="s">
        <v>152</v>
      </c>
      <c r="C255" s="1">
        <v>2400</v>
      </c>
      <c r="D255" s="26" t="s">
        <v>97</v>
      </c>
      <c r="E255" s="26" t="s">
        <v>129</v>
      </c>
      <c r="F255" s="20" t="s">
        <v>129</v>
      </c>
    </row>
    <row r="256" spans="1:6" ht="21" customHeight="1" x14ac:dyDescent="0.25">
      <c r="A256" s="24" t="s">
        <v>549</v>
      </c>
      <c r="B256" s="37" t="s">
        <v>548</v>
      </c>
      <c r="C256" s="1">
        <v>7950</v>
      </c>
      <c r="D256" s="26" t="s">
        <v>97</v>
      </c>
      <c r="E256" s="26" t="s">
        <v>167</v>
      </c>
      <c r="F256" s="20" t="s">
        <v>167</v>
      </c>
    </row>
    <row r="257" spans="1:117" ht="22.5" x14ac:dyDescent="0.25">
      <c r="A257" s="24" t="s">
        <v>547</v>
      </c>
      <c r="B257" s="25" t="s">
        <v>152</v>
      </c>
      <c r="C257" s="1">
        <v>56726.25</v>
      </c>
      <c r="D257" s="26" t="s">
        <v>97</v>
      </c>
      <c r="E257" s="26" t="s">
        <v>167</v>
      </c>
      <c r="F257" s="20" t="s">
        <v>345</v>
      </c>
    </row>
    <row r="258" spans="1:117" ht="21" customHeight="1" x14ac:dyDescent="0.25">
      <c r="A258" s="24" t="s">
        <v>887</v>
      </c>
      <c r="B258" s="25" t="s">
        <v>152</v>
      </c>
      <c r="C258" s="1">
        <v>792.32</v>
      </c>
      <c r="D258" s="26" t="s">
        <v>97</v>
      </c>
      <c r="E258" s="26" t="s">
        <v>345</v>
      </c>
      <c r="F258" s="20" t="s">
        <v>345</v>
      </c>
    </row>
    <row r="259" spans="1:117" s="18" customFormat="1" ht="21" customHeight="1" x14ac:dyDescent="0.25">
      <c r="A259" s="23" t="s">
        <v>550</v>
      </c>
      <c r="B259" s="34"/>
      <c r="C259" s="9"/>
      <c r="D259" s="35"/>
      <c r="E259" s="35"/>
      <c r="F259" s="64"/>
    </row>
    <row r="260" spans="1:117" ht="22.5" x14ac:dyDescent="0.25">
      <c r="A260" s="24" t="s">
        <v>552</v>
      </c>
      <c r="B260" s="25" t="s">
        <v>152</v>
      </c>
      <c r="C260" s="1">
        <v>600</v>
      </c>
      <c r="D260" s="26" t="s">
        <v>97</v>
      </c>
      <c r="E260" s="26" t="s">
        <v>345</v>
      </c>
      <c r="F260" s="20" t="s">
        <v>161</v>
      </c>
    </row>
    <row r="261" spans="1:117" ht="22.5" x14ac:dyDescent="0.25">
      <c r="A261" s="24" t="s">
        <v>553</v>
      </c>
      <c r="B261" s="25" t="s">
        <v>152</v>
      </c>
      <c r="C261" s="1">
        <v>2640</v>
      </c>
      <c r="D261" s="26" t="s">
        <v>97</v>
      </c>
      <c r="E261" s="26" t="s">
        <v>162</v>
      </c>
      <c r="F261" s="20" t="s">
        <v>161</v>
      </c>
    </row>
    <row r="262" spans="1:117" x14ac:dyDescent="0.25">
      <c r="A262" s="157" t="s">
        <v>551</v>
      </c>
      <c r="B262" s="158" t="s">
        <v>152</v>
      </c>
      <c r="C262" s="1">
        <v>17573.099999999999</v>
      </c>
      <c r="D262" s="26" t="s">
        <v>97</v>
      </c>
      <c r="E262" s="26" t="s">
        <v>162</v>
      </c>
      <c r="F262" s="20" t="s">
        <v>161</v>
      </c>
    </row>
    <row r="263" spans="1:117" x14ac:dyDescent="0.25">
      <c r="A263" s="159"/>
      <c r="B263" s="160"/>
      <c r="C263" s="1">
        <v>9585.4</v>
      </c>
      <c r="D263" s="26" t="s">
        <v>97</v>
      </c>
      <c r="E263" s="26" t="s">
        <v>162</v>
      </c>
      <c r="F263" s="20" t="s">
        <v>161</v>
      </c>
    </row>
    <row r="264" spans="1:117" ht="25.5" x14ac:dyDescent="0.25">
      <c r="A264" s="65" t="s">
        <v>842</v>
      </c>
      <c r="B264" s="66" t="s">
        <v>843</v>
      </c>
      <c r="C264" s="1">
        <v>1051</v>
      </c>
      <c r="D264" s="26" t="s">
        <v>97</v>
      </c>
      <c r="E264" s="26" t="s">
        <v>163</v>
      </c>
      <c r="F264" s="26" t="s">
        <v>163</v>
      </c>
    </row>
    <row r="265" spans="1:117" ht="33.75" x14ac:dyDescent="0.25">
      <c r="A265" s="33" t="s">
        <v>155</v>
      </c>
      <c r="B265" s="25" t="s">
        <v>153</v>
      </c>
      <c r="C265" s="1"/>
      <c r="D265" s="26"/>
      <c r="E265" s="26"/>
      <c r="F265" s="26"/>
    </row>
    <row r="266" spans="1:117" ht="22.5" customHeight="1" x14ac:dyDescent="0.25">
      <c r="A266" s="24" t="s">
        <v>154</v>
      </c>
      <c r="B266" s="25" t="s">
        <v>153</v>
      </c>
      <c r="C266" s="1">
        <f>60*40+120*25</f>
        <v>5400</v>
      </c>
      <c r="D266" s="26" t="s">
        <v>97</v>
      </c>
      <c r="E266" s="26" t="s">
        <v>88</v>
      </c>
      <c r="F266" s="20" t="s">
        <v>129</v>
      </c>
    </row>
    <row r="267" spans="1:117" ht="30" customHeight="1" x14ac:dyDescent="0.25">
      <c r="A267" s="23" t="s">
        <v>11</v>
      </c>
      <c r="B267" s="25"/>
      <c r="C267" s="1"/>
      <c r="D267" s="26"/>
      <c r="E267" s="27"/>
      <c r="F267" s="27"/>
    </row>
    <row r="268" spans="1:117" x14ac:dyDescent="0.25">
      <c r="A268" s="161"/>
      <c r="B268" s="38"/>
      <c r="C268" s="1"/>
      <c r="D268" s="162"/>
      <c r="E268" s="152"/>
      <c r="F268" s="1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52"/>
      <c r="CN268" s="52"/>
      <c r="CO268" s="52"/>
      <c r="CP268" s="52"/>
      <c r="CQ268" s="52"/>
      <c r="CR268" s="52"/>
      <c r="CS268" s="52"/>
      <c r="CT268" s="52"/>
      <c r="CU268" s="52"/>
      <c r="CV268" s="52"/>
      <c r="CW268" s="52"/>
      <c r="CX268" s="52"/>
      <c r="CY268" s="52"/>
      <c r="CZ268" s="52"/>
      <c r="DA268" s="52"/>
      <c r="DB268" s="52"/>
      <c r="DC268" s="52"/>
      <c r="DD268" s="52"/>
      <c r="DE268" s="52"/>
      <c r="DF268" s="52"/>
      <c r="DG268" s="52"/>
      <c r="DH268" s="52"/>
      <c r="DI268" s="52"/>
      <c r="DJ268" s="52"/>
      <c r="DK268" s="52"/>
      <c r="DL268" s="52"/>
      <c r="DM268" s="52"/>
    </row>
    <row r="269" spans="1:117" ht="45" x14ac:dyDescent="0.25">
      <c r="A269" s="33" t="s">
        <v>1016</v>
      </c>
      <c r="B269" s="25" t="s">
        <v>94</v>
      </c>
      <c r="C269" s="1"/>
      <c r="D269" s="26"/>
      <c r="E269" s="27"/>
      <c r="F269" s="27"/>
    </row>
    <row r="270" spans="1:117" x14ac:dyDescent="0.25">
      <c r="A270" s="24" t="s">
        <v>95</v>
      </c>
      <c r="B270" s="25" t="s">
        <v>96</v>
      </c>
      <c r="C270" s="1">
        <v>8000</v>
      </c>
      <c r="D270" s="26" t="s">
        <v>97</v>
      </c>
      <c r="E270" s="67">
        <v>44927</v>
      </c>
      <c r="F270" s="67">
        <v>45261</v>
      </c>
    </row>
    <row r="271" spans="1:117" ht="25.5" x14ac:dyDescent="0.25">
      <c r="A271" s="24" t="s">
        <v>156</v>
      </c>
      <c r="B271" s="25" t="s">
        <v>157</v>
      </c>
      <c r="C271" s="1">
        <v>900</v>
      </c>
      <c r="D271" s="26" t="s">
        <v>97</v>
      </c>
      <c r="E271" s="67" t="s">
        <v>88</v>
      </c>
      <c r="F271" s="67" t="s">
        <v>129</v>
      </c>
    </row>
    <row r="272" spans="1:117" ht="25.5" customHeight="1" x14ac:dyDescent="0.25">
      <c r="A272" s="24" t="s">
        <v>271</v>
      </c>
      <c r="B272" s="25" t="s">
        <v>157</v>
      </c>
      <c r="C272" s="1">
        <v>1118</v>
      </c>
      <c r="D272" s="26" t="s">
        <v>97</v>
      </c>
      <c r="E272" s="67" t="s">
        <v>130</v>
      </c>
      <c r="F272" s="67" t="s">
        <v>130</v>
      </c>
    </row>
    <row r="273" spans="1:117" ht="25.5" customHeight="1" x14ac:dyDescent="0.25">
      <c r="A273" s="68" t="s">
        <v>513</v>
      </c>
      <c r="B273" s="25" t="s">
        <v>157</v>
      </c>
      <c r="C273" s="6">
        <v>1241</v>
      </c>
      <c r="D273" s="69" t="s">
        <v>97</v>
      </c>
      <c r="E273" s="70" t="s">
        <v>167</v>
      </c>
      <c r="F273" s="70" t="s">
        <v>167</v>
      </c>
    </row>
    <row r="274" spans="1:117" ht="25.5" customHeight="1" x14ac:dyDescent="0.25">
      <c r="A274" s="68" t="s">
        <v>512</v>
      </c>
      <c r="B274" s="25" t="s">
        <v>157</v>
      </c>
      <c r="C274" s="6">
        <v>768.9</v>
      </c>
      <c r="D274" s="69" t="s">
        <v>97</v>
      </c>
      <c r="E274" s="70" t="s">
        <v>166</v>
      </c>
      <c r="F274" s="70" t="s">
        <v>166</v>
      </c>
    </row>
    <row r="275" spans="1:117" ht="25.5" customHeight="1" x14ac:dyDescent="0.25">
      <c r="A275" s="68" t="s">
        <v>511</v>
      </c>
      <c r="B275" s="25" t="s">
        <v>157</v>
      </c>
      <c r="C275" s="6">
        <v>2090</v>
      </c>
      <c r="D275" s="69" t="s">
        <v>97</v>
      </c>
      <c r="E275" s="70" t="s">
        <v>166</v>
      </c>
      <c r="F275" s="70" t="s">
        <v>166</v>
      </c>
    </row>
    <row r="276" spans="1:117" ht="25.5" customHeight="1" x14ac:dyDescent="0.25">
      <c r="A276" s="68" t="s">
        <v>510</v>
      </c>
      <c r="B276" s="25" t="s">
        <v>157</v>
      </c>
      <c r="C276" s="6">
        <v>761</v>
      </c>
      <c r="D276" s="69" t="s">
        <v>97</v>
      </c>
      <c r="E276" s="70" t="s">
        <v>166</v>
      </c>
      <c r="F276" s="70" t="s">
        <v>166</v>
      </c>
    </row>
    <row r="277" spans="1:117" s="18" customFormat="1" ht="25.5" customHeight="1" x14ac:dyDescent="0.25">
      <c r="A277" s="71" t="s">
        <v>534</v>
      </c>
      <c r="B277" s="34"/>
      <c r="C277" s="10"/>
      <c r="D277" s="72"/>
      <c r="E277" s="73"/>
      <c r="F277" s="73"/>
    </row>
    <row r="278" spans="1:117" ht="25.5" customHeight="1" x14ac:dyDescent="0.25">
      <c r="A278" s="24" t="s">
        <v>514</v>
      </c>
      <c r="B278" s="25" t="s">
        <v>157</v>
      </c>
      <c r="C278" s="1">
        <v>24350</v>
      </c>
      <c r="D278" s="69" t="s">
        <v>97</v>
      </c>
      <c r="E278" s="67" t="s">
        <v>161</v>
      </c>
      <c r="F278" s="67" t="s">
        <v>12</v>
      </c>
    </row>
    <row r="279" spans="1:117" ht="23.25" customHeight="1" x14ac:dyDescent="0.2">
      <c r="A279" s="24" t="s">
        <v>846</v>
      </c>
      <c r="B279" s="163" t="s">
        <v>847</v>
      </c>
      <c r="C279" s="1">
        <v>22480</v>
      </c>
      <c r="D279" s="69" t="s">
        <v>97</v>
      </c>
      <c r="E279" s="67" t="s">
        <v>12</v>
      </c>
      <c r="F279" s="67" t="s">
        <v>12</v>
      </c>
    </row>
    <row r="280" spans="1:117" ht="37.5" customHeight="1" x14ac:dyDescent="0.25">
      <c r="A280" s="33" t="s">
        <v>315</v>
      </c>
      <c r="B280" s="25"/>
      <c r="C280" s="1"/>
      <c r="D280" s="26"/>
      <c r="E280" s="27"/>
      <c r="F280" s="27"/>
    </row>
    <row r="281" spans="1:117" s="18" customFormat="1" ht="40.5" customHeight="1" x14ac:dyDescent="0.25">
      <c r="A281" s="24" t="s">
        <v>481</v>
      </c>
      <c r="B281" s="29" t="s">
        <v>480</v>
      </c>
      <c r="C281" s="1">
        <v>4590</v>
      </c>
      <c r="D281" s="40" t="s">
        <v>97</v>
      </c>
      <c r="E281" s="141" t="s">
        <v>167</v>
      </c>
      <c r="F281" s="42" t="s">
        <v>167</v>
      </c>
    </row>
    <row r="282" spans="1:117" ht="45.75" customHeight="1" x14ac:dyDescent="0.25">
      <c r="A282" s="161" t="s">
        <v>782</v>
      </c>
      <c r="B282" s="25" t="s">
        <v>783</v>
      </c>
      <c r="C282" s="1">
        <v>680</v>
      </c>
      <c r="D282" s="26" t="s">
        <v>97</v>
      </c>
      <c r="E282" s="27" t="s">
        <v>166</v>
      </c>
      <c r="F282" s="27" t="s">
        <v>166</v>
      </c>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52"/>
      <c r="CD282" s="52"/>
      <c r="CE282" s="52"/>
      <c r="CF282" s="52"/>
      <c r="CG282" s="52"/>
      <c r="CH282" s="52"/>
      <c r="CI282" s="52"/>
      <c r="CJ282" s="52"/>
      <c r="CK282" s="52"/>
      <c r="CL282" s="52"/>
      <c r="CM282" s="52"/>
      <c r="CN282" s="52"/>
      <c r="CO282" s="52"/>
      <c r="CP282" s="52"/>
      <c r="CQ282" s="52"/>
      <c r="CR282" s="52"/>
      <c r="CS282" s="52"/>
      <c r="CT282" s="52"/>
      <c r="CU282" s="52"/>
      <c r="CV282" s="52"/>
      <c r="CW282" s="52"/>
      <c r="CX282" s="52"/>
      <c r="CY282" s="52"/>
      <c r="CZ282" s="52"/>
      <c r="DA282" s="52"/>
      <c r="DB282" s="52"/>
      <c r="DC282" s="52"/>
      <c r="DD282" s="52"/>
      <c r="DE282" s="52"/>
      <c r="DF282" s="52"/>
      <c r="DG282" s="52"/>
      <c r="DH282" s="52"/>
      <c r="DI282" s="52"/>
      <c r="DJ282" s="52"/>
      <c r="DK282" s="52"/>
      <c r="DL282" s="52"/>
      <c r="DM282" s="52"/>
    </row>
    <row r="283" spans="1:117" ht="33.75" x14ac:dyDescent="0.25">
      <c r="A283" s="161" t="s">
        <v>795</v>
      </c>
      <c r="B283" s="76" t="s">
        <v>784</v>
      </c>
      <c r="C283" s="1">
        <v>7300</v>
      </c>
      <c r="D283" s="26" t="s">
        <v>97</v>
      </c>
      <c r="E283" s="27" t="s">
        <v>87</v>
      </c>
      <c r="F283" s="27" t="s">
        <v>87</v>
      </c>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52"/>
      <c r="CD283" s="52"/>
      <c r="CE283" s="52"/>
      <c r="CF283" s="52"/>
      <c r="CG283" s="52"/>
      <c r="CH283" s="52"/>
      <c r="CI283" s="52"/>
      <c r="CJ283" s="52"/>
      <c r="CK283" s="52"/>
      <c r="CL283" s="52"/>
      <c r="CM283" s="52"/>
      <c r="CN283" s="52"/>
      <c r="CO283" s="52"/>
      <c r="CP283" s="52"/>
      <c r="CQ283" s="52"/>
      <c r="CR283" s="52"/>
      <c r="CS283" s="52"/>
      <c r="CT283" s="52"/>
      <c r="CU283" s="52"/>
      <c r="CV283" s="52"/>
      <c r="CW283" s="52"/>
      <c r="CX283" s="52"/>
      <c r="CY283" s="52"/>
      <c r="CZ283" s="52"/>
      <c r="DA283" s="52"/>
      <c r="DB283" s="52"/>
      <c r="DC283" s="52"/>
      <c r="DD283" s="52"/>
      <c r="DE283" s="52"/>
      <c r="DF283" s="52"/>
      <c r="DG283" s="52"/>
      <c r="DH283" s="52"/>
      <c r="DI283" s="52"/>
      <c r="DJ283" s="52"/>
      <c r="DK283" s="52"/>
      <c r="DL283" s="52"/>
      <c r="DM283" s="52"/>
    </row>
    <row r="284" spans="1:117" ht="59.25" customHeight="1" x14ac:dyDescent="0.25">
      <c r="A284" s="33" t="s">
        <v>142</v>
      </c>
      <c r="B284" s="25"/>
      <c r="C284" s="1"/>
      <c r="D284" s="26"/>
      <c r="E284" s="27"/>
      <c r="F284" s="27"/>
    </row>
    <row r="285" spans="1:117" ht="24" customHeight="1" x14ac:dyDescent="0.25">
      <c r="A285" s="24" t="s">
        <v>229</v>
      </c>
      <c r="B285" s="25" t="s">
        <v>143</v>
      </c>
      <c r="C285" s="1">
        <v>5710</v>
      </c>
      <c r="D285" s="26" t="s">
        <v>97</v>
      </c>
      <c r="E285" s="27" t="s">
        <v>88</v>
      </c>
      <c r="F285" s="27" t="s">
        <v>129</v>
      </c>
    </row>
    <row r="286" spans="1:117" ht="22.5" customHeight="1" x14ac:dyDescent="0.25">
      <c r="A286" s="24" t="s">
        <v>146</v>
      </c>
      <c r="B286" s="25" t="s">
        <v>147</v>
      </c>
      <c r="C286" s="1">
        <f>1641.21*6</f>
        <v>9847.26</v>
      </c>
      <c r="D286" s="26" t="s">
        <v>97</v>
      </c>
      <c r="E286" s="27" t="s">
        <v>88</v>
      </c>
      <c r="F286" s="27" t="s">
        <v>88</v>
      </c>
    </row>
    <row r="287" spans="1:117" ht="19.5" customHeight="1" x14ac:dyDescent="0.25">
      <c r="A287" s="24" t="s">
        <v>209</v>
      </c>
      <c r="B287" s="25" t="s">
        <v>147</v>
      </c>
      <c r="C287" s="74">
        <v>20125</v>
      </c>
      <c r="D287" s="26" t="s">
        <v>97</v>
      </c>
      <c r="E287" s="27" t="s">
        <v>129</v>
      </c>
      <c r="F287" s="27" t="s">
        <v>129</v>
      </c>
    </row>
    <row r="288" spans="1:117" ht="19.5" customHeight="1" x14ac:dyDescent="0.25">
      <c r="A288" s="24" t="s">
        <v>209</v>
      </c>
      <c r="B288" s="25" t="s">
        <v>147</v>
      </c>
      <c r="C288" s="74">
        <f>3650.55*5.8</f>
        <v>21173.19</v>
      </c>
      <c r="D288" s="26" t="s">
        <v>97</v>
      </c>
      <c r="E288" s="27" t="s">
        <v>161</v>
      </c>
      <c r="F288" s="27" t="s">
        <v>161</v>
      </c>
    </row>
    <row r="289" spans="1:6" ht="19.5" customHeight="1" x14ac:dyDescent="0.25">
      <c r="A289" s="24" t="s">
        <v>146</v>
      </c>
      <c r="B289" s="25" t="s">
        <v>147</v>
      </c>
      <c r="C289" s="74">
        <f>1643.02*5.8</f>
        <v>9529.5159999999996</v>
      </c>
      <c r="D289" s="26" t="s">
        <v>97</v>
      </c>
      <c r="E289" s="27" t="s">
        <v>161</v>
      </c>
      <c r="F289" s="27" t="s">
        <v>161</v>
      </c>
    </row>
    <row r="290" spans="1:6" ht="19.5" customHeight="1" x14ac:dyDescent="0.25">
      <c r="A290" s="24" t="s">
        <v>209</v>
      </c>
      <c r="B290" s="25" t="s">
        <v>147</v>
      </c>
      <c r="C290" s="74">
        <v>20967.3</v>
      </c>
      <c r="D290" s="26" t="s">
        <v>97</v>
      </c>
      <c r="E290" s="27" t="s">
        <v>345</v>
      </c>
      <c r="F290" s="27" t="s">
        <v>345</v>
      </c>
    </row>
    <row r="291" spans="1:6" ht="19.5" customHeight="1" x14ac:dyDescent="0.25">
      <c r="A291" s="24" t="s">
        <v>146</v>
      </c>
      <c r="B291" s="25" t="s">
        <v>147</v>
      </c>
      <c r="C291" s="74">
        <v>9524.24</v>
      </c>
      <c r="D291" s="26" t="s">
        <v>97</v>
      </c>
      <c r="E291" s="27" t="s">
        <v>345</v>
      </c>
      <c r="F291" s="27" t="s">
        <v>345</v>
      </c>
    </row>
    <row r="292" spans="1:6" ht="19.5" customHeight="1" x14ac:dyDescent="0.25">
      <c r="A292" s="23" t="s">
        <v>676</v>
      </c>
      <c r="B292" s="25"/>
      <c r="C292" s="74"/>
      <c r="D292" s="26"/>
      <c r="E292" s="27"/>
      <c r="F292" s="27"/>
    </row>
    <row r="293" spans="1:6" ht="24" x14ac:dyDescent="0.25">
      <c r="A293" s="24" t="s">
        <v>613</v>
      </c>
      <c r="B293" s="78" t="s">
        <v>614</v>
      </c>
      <c r="C293" s="3">
        <v>3100</v>
      </c>
      <c r="D293" s="26" t="s">
        <v>97</v>
      </c>
      <c r="E293" s="27" t="s">
        <v>161</v>
      </c>
      <c r="F293" s="27" t="s">
        <v>161</v>
      </c>
    </row>
    <row r="294" spans="1:6" ht="22.5" x14ac:dyDescent="0.25">
      <c r="A294" s="24" t="s">
        <v>917</v>
      </c>
      <c r="B294" s="76" t="s">
        <v>916</v>
      </c>
      <c r="C294" s="3">
        <v>775</v>
      </c>
      <c r="D294" s="26" t="s">
        <v>97</v>
      </c>
      <c r="E294" s="27" t="s">
        <v>12</v>
      </c>
      <c r="F294" s="27" t="s">
        <v>12</v>
      </c>
    </row>
    <row r="295" spans="1:6" s="18" customFormat="1" ht="28.5" customHeight="1" x14ac:dyDescent="0.25">
      <c r="A295" s="33" t="s">
        <v>126</v>
      </c>
      <c r="B295" s="34" t="s">
        <v>127</v>
      </c>
      <c r="C295" s="1"/>
      <c r="D295" s="75"/>
      <c r="E295" s="15"/>
      <c r="F295" s="36"/>
    </row>
    <row r="296" spans="1:6" ht="56.25" x14ac:dyDescent="0.25">
      <c r="A296" s="24" t="s">
        <v>125</v>
      </c>
      <c r="B296" s="25" t="s">
        <v>128</v>
      </c>
      <c r="C296" s="1" t="s">
        <v>131</v>
      </c>
      <c r="D296" s="26" t="s">
        <v>97</v>
      </c>
      <c r="E296" s="27" t="s">
        <v>88</v>
      </c>
      <c r="F296" s="27" t="s">
        <v>129</v>
      </c>
    </row>
    <row r="297" spans="1:6" ht="35.25" customHeight="1" x14ac:dyDescent="0.25">
      <c r="A297" s="24" t="s">
        <v>159</v>
      </c>
      <c r="B297" s="25" t="s">
        <v>158</v>
      </c>
      <c r="C297" s="1">
        <v>120</v>
      </c>
      <c r="D297" s="26" t="s">
        <v>97</v>
      </c>
      <c r="E297" s="27" t="s">
        <v>129</v>
      </c>
      <c r="F297" s="27" t="s">
        <v>129</v>
      </c>
    </row>
    <row r="298" spans="1:6" ht="22.5" customHeight="1" x14ac:dyDescent="0.25">
      <c r="A298" s="24" t="s">
        <v>235</v>
      </c>
      <c r="B298" s="78" t="s">
        <v>236</v>
      </c>
      <c r="C298" s="1">
        <v>1008</v>
      </c>
      <c r="D298" s="26" t="s">
        <v>97</v>
      </c>
      <c r="E298" s="27" t="s">
        <v>130</v>
      </c>
      <c r="F298" s="27" t="s">
        <v>130</v>
      </c>
    </row>
    <row r="299" spans="1:6" ht="26.25" customHeight="1" x14ac:dyDescent="0.25">
      <c r="A299" s="24" t="s">
        <v>237</v>
      </c>
      <c r="B299" s="78" t="s">
        <v>169</v>
      </c>
      <c r="C299" s="1">
        <v>18707</v>
      </c>
      <c r="D299" s="26" t="s">
        <v>97</v>
      </c>
      <c r="E299" s="27" t="s">
        <v>130</v>
      </c>
      <c r="F299" s="27" t="s">
        <v>130</v>
      </c>
    </row>
    <row r="300" spans="1:6" ht="24" customHeight="1" x14ac:dyDescent="0.25">
      <c r="A300" s="24" t="s">
        <v>321</v>
      </c>
      <c r="B300" s="25" t="s">
        <v>322</v>
      </c>
      <c r="C300" s="1">
        <v>200</v>
      </c>
      <c r="D300" s="26" t="s">
        <v>97</v>
      </c>
      <c r="E300" s="27" t="s">
        <v>129</v>
      </c>
      <c r="F300" s="27" t="s">
        <v>130</v>
      </c>
    </row>
    <row r="301" spans="1:6" ht="56.25" x14ac:dyDescent="0.25">
      <c r="A301" s="24" t="s">
        <v>300</v>
      </c>
      <c r="B301" s="25" t="s">
        <v>128</v>
      </c>
      <c r="C301" s="1" t="s">
        <v>301</v>
      </c>
      <c r="D301" s="26" t="s">
        <v>264</v>
      </c>
      <c r="E301" s="27" t="s">
        <v>130</v>
      </c>
      <c r="F301" s="27" t="s">
        <v>130</v>
      </c>
    </row>
    <row r="302" spans="1:6" ht="26.25" customHeight="1" x14ac:dyDescent="0.25">
      <c r="A302" s="24" t="s">
        <v>237</v>
      </c>
      <c r="B302" s="78" t="s">
        <v>169</v>
      </c>
      <c r="C302" s="1">
        <v>68.900000000000006</v>
      </c>
      <c r="D302" s="26" t="s">
        <v>264</v>
      </c>
      <c r="E302" s="27" t="s">
        <v>130</v>
      </c>
      <c r="F302" s="27" t="s">
        <v>130</v>
      </c>
    </row>
    <row r="303" spans="1:6" s="18" customFormat="1" ht="26.25" customHeight="1" x14ac:dyDescent="0.25">
      <c r="A303" s="24" t="s">
        <v>667</v>
      </c>
      <c r="B303" s="76" t="s">
        <v>158</v>
      </c>
      <c r="C303" s="1">
        <v>300</v>
      </c>
      <c r="D303" s="26" t="s">
        <v>97</v>
      </c>
      <c r="E303" s="27" t="s">
        <v>666</v>
      </c>
      <c r="F303" s="27" t="s">
        <v>166</v>
      </c>
    </row>
    <row r="304" spans="1:6" s="18" customFormat="1" ht="26.25" customHeight="1" x14ac:dyDescent="0.25">
      <c r="A304" s="24" t="s">
        <v>665</v>
      </c>
      <c r="B304" s="76" t="s">
        <v>664</v>
      </c>
      <c r="C304" s="1">
        <v>200</v>
      </c>
      <c r="D304" s="26" t="s">
        <v>97</v>
      </c>
      <c r="E304" s="27" t="s">
        <v>166</v>
      </c>
      <c r="F304" s="27" t="s">
        <v>166</v>
      </c>
    </row>
    <row r="305" spans="1:6" s="18" customFormat="1" ht="26.25" customHeight="1" x14ac:dyDescent="0.25">
      <c r="A305" s="24" t="s">
        <v>663</v>
      </c>
      <c r="B305" s="76" t="s">
        <v>662</v>
      </c>
      <c r="C305" s="1">
        <v>280</v>
      </c>
      <c r="D305" s="26" t="s">
        <v>97</v>
      </c>
      <c r="E305" s="27" t="s">
        <v>166</v>
      </c>
      <c r="F305" s="27" t="s">
        <v>166</v>
      </c>
    </row>
    <row r="306" spans="1:6" s="18" customFormat="1" ht="26.25" customHeight="1" x14ac:dyDescent="0.25">
      <c r="A306" s="24" t="s">
        <v>945</v>
      </c>
      <c r="B306" s="164" t="s">
        <v>946</v>
      </c>
      <c r="C306" s="1">
        <v>200</v>
      </c>
      <c r="D306" s="26" t="s">
        <v>97</v>
      </c>
      <c r="E306" s="27" t="s">
        <v>162</v>
      </c>
      <c r="F306" s="27" t="s">
        <v>162</v>
      </c>
    </row>
    <row r="307" spans="1:6" s="18" customFormat="1" ht="26.25" customHeight="1" x14ac:dyDescent="0.2">
      <c r="A307" s="24" t="s">
        <v>890</v>
      </c>
      <c r="B307" s="133" t="s">
        <v>889</v>
      </c>
      <c r="C307" s="1">
        <v>600</v>
      </c>
      <c r="D307" s="26" t="s">
        <v>97</v>
      </c>
      <c r="E307" s="27" t="s">
        <v>162</v>
      </c>
      <c r="F307" s="27" t="s">
        <v>162</v>
      </c>
    </row>
    <row r="308" spans="1:6" s="18" customFormat="1" ht="27.75" customHeight="1" x14ac:dyDescent="0.25">
      <c r="A308" s="24" t="s">
        <v>732</v>
      </c>
      <c r="B308" s="78" t="s">
        <v>169</v>
      </c>
      <c r="C308" s="1">
        <v>800</v>
      </c>
      <c r="D308" s="26" t="s">
        <v>97</v>
      </c>
      <c r="E308" s="27" t="s">
        <v>163</v>
      </c>
      <c r="F308" s="27" t="s">
        <v>161</v>
      </c>
    </row>
    <row r="309" spans="1:6" s="18" customFormat="1" ht="22.5" customHeight="1" x14ac:dyDescent="0.25">
      <c r="A309" s="24" t="s">
        <v>849</v>
      </c>
      <c r="B309" s="78" t="s">
        <v>169</v>
      </c>
      <c r="C309" s="1">
        <f>50+500</f>
        <v>550</v>
      </c>
      <c r="D309" s="26" t="s">
        <v>97</v>
      </c>
      <c r="E309" s="27" t="s">
        <v>163</v>
      </c>
      <c r="F309" s="27" t="s">
        <v>163</v>
      </c>
    </row>
    <row r="310" spans="1:6" s="18" customFormat="1" ht="22.5" customHeight="1" x14ac:dyDescent="0.2">
      <c r="A310" s="24" t="s">
        <v>864</v>
      </c>
      <c r="B310" s="165" t="s">
        <v>865</v>
      </c>
      <c r="C310" s="1">
        <v>1875</v>
      </c>
      <c r="D310" s="26" t="s">
        <v>97</v>
      </c>
      <c r="E310" s="27" t="s">
        <v>163</v>
      </c>
      <c r="F310" s="27" t="s">
        <v>163</v>
      </c>
    </row>
    <row r="311" spans="1:6" s="18" customFormat="1" ht="26.25" customHeight="1" x14ac:dyDescent="0.25">
      <c r="A311" s="23" t="s">
        <v>731</v>
      </c>
      <c r="B311" s="76"/>
      <c r="C311" s="1"/>
      <c r="D311" s="26"/>
      <c r="E311" s="27"/>
      <c r="F311" s="27"/>
    </row>
    <row r="312" spans="1:6" s="18" customFormat="1" ht="26.25" customHeight="1" x14ac:dyDescent="0.25">
      <c r="A312" s="24" t="s">
        <v>668</v>
      </c>
      <c r="B312" s="76" t="s">
        <v>669</v>
      </c>
      <c r="C312" s="1">
        <v>250</v>
      </c>
      <c r="D312" s="26" t="s">
        <v>97</v>
      </c>
      <c r="E312" s="27" t="s">
        <v>163</v>
      </c>
      <c r="F312" s="27" t="s">
        <v>163</v>
      </c>
    </row>
    <row r="313" spans="1:6" ht="26.25" customHeight="1" x14ac:dyDescent="0.25">
      <c r="A313" s="24" t="s">
        <v>670</v>
      </c>
      <c r="B313" s="25" t="s">
        <v>158</v>
      </c>
      <c r="C313" s="1">
        <v>300</v>
      </c>
      <c r="D313" s="26" t="s">
        <v>97</v>
      </c>
      <c r="E313" s="27" t="s">
        <v>161</v>
      </c>
      <c r="F313" s="27" t="s">
        <v>161</v>
      </c>
    </row>
    <row r="314" spans="1:6" ht="26.25" customHeight="1" x14ac:dyDescent="0.25">
      <c r="A314" s="24" t="s">
        <v>727</v>
      </c>
      <c r="B314" s="25" t="s">
        <v>728</v>
      </c>
      <c r="C314" s="1">
        <v>120</v>
      </c>
      <c r="D314" s="26" t="s">
        <v>97</v>
      </c>
      <c r="E314" s="27" t="s">
        <v>87</v>
      </c>
      <c r="F314" s="27" t="s">
        <v>12</v>
      </c>
    </row>
    <row r="315" spans="1:6" ht="25.5" x14ac:dyDescent="0.2">
      <c r="A315" s="24" t="s">
        <v>827</v>
      </c>
      <c r="B315" s="77" t="s">
        <v>826</v>
      </c>
      <c r="C315" s="1">
        <v>680</v>
      </c>
      <c r="D315" s="26" t="s">
        <v>97</v>
      </c>
      <c r="E315" s="27" t="s">
        <v>87</v>
      </c>
      <c r="F315" s="27" t="s">
        <v>87</v>
      </c>
    </row>
    <row r="316" spans="1:6" ht="21" customHeight="1" x14ac:dyDescent="0.25">
      <c r="A316" s="24" t="s">
        <v>881</v>
      </c>
      <c r="B316" s="78" t="s">
        <v>169</v>
      </c>
      <c r="C316" s="1">
        <v>3400</v>
      </c>
      <c r="D316" s="26" t="s">
        <v>97</v>
      </c>
      <c r="E316" s="27" t="s">
        <v>12</v>
      </c>
      <c r="F316" s="27" t="s">
        <v>12</v>
      </c>
    </row>
    <row r="317" spans="1:6" s="18" customFormat="1" ht="33.75" x14ac:dyDescent="0.25">
      <c r="A317" s="55" t="s">
        <v>1017</v>
      </c>
      <c r="B317" s="29" t="s">
        <v>46</v>
      </c>
      <c r="C317" s="9"/>
      <c r="D317" s="35"/>
      <c r="E317" s="36"/>
      <c r="F317" s="36"/>
    </row>
    <row r="318" spans="1:6" ht="22.5" customHeight="1" x14ac:dyDescent="0.25">
      <c r="A318" s="24" t="s">
        <v>212</v>
      </c>
      <c r="B318" s="166" t="s">
        <v>213</v>
      </c>
      <c r="C318" s="1">
        <v>0.01</v>
      </c>
      <c r="D318" s="26" t="s">
        <v>97</v>
      </c>
      <c r="E318" s="27" t="s">
        <v>129</v>
      </c>
      <c r="F318" s="27" t="s">
        <v>129</v>
      </c>
    </row>
    <row r="319" spans="1:6" ht="22.5" customHeight="1" x14ac:dyDescent="0.25">
      <c r="A319" s="24" t="s">
        <v>227</v>
      </c>
      <c r="B319" s="79" t="s">
        <v>228</v>
      </c>
      <c r="C319" s="1">
        <v>625</v>
      </c>
      <c r="D319" s="26" t="s">
        <v>97</v>
      </c>
      <c r="E319" s="27" t="s">
        <v>129</v>
      </c>
      <c r="F319" s="27" t="s">
        <v>129</v>
      </c>
    </row>
    <row r="320" spans="1:6" ht="22.5" customHeight="1" x14ac:dyDescent="0.25">
      <c r="A320" s="24" t="s">
        <v>233</v>
      </c>
      <c r="B320" s="80" t="s">
        <v>234</v>
      </c>
      <c r="C320" s="1">
        <v>35</v>
      </c>
      <c r="D320" s="26" t="s">
        <v>97</v>
      </c>
      <c r="E320" s="27" t="s">
        <v>130</v>
      </c>
      <c r="F320" s="27" t="s">
        <v>130</v>
      </c>
    </row>
    <row r="321" spans="1:6" ht="22.5" customHeight="1" x14ac:dyDescent="0.25">
      <c r="A321" s="24" t="s">
        <v>238</v>
      </c>
      <c r="B321" s="79" t="s">
        <v>253</v>
      </c>
      <c r="C321" s="1">
        <v>380</v>
      </c>
      <c r="D321" s="26" t="s">
        <v>97</v>
      </c>
      <c r="E321" s="27" t="s">
        <v>130</v>
      </c>
      <c r="F321" s="27" t="s">
        <v>130</v>
      </c>
    </row>
    <row r="322" spans="1:6" ht="22.5" customHeight="1" x14ac:dyDescent="0.25">
      <c r="A322" s="24" t="s">
        <v>238</v>
      </c>
      <c r="B322" s="79" t="s">
        <v>253</v>
      </c>
      <c r="C322" s="1">
        <v>220</v>
      </c>
      <c r="D322" s="26" t="s">
        <v>97</v>
      </c>
      <c r="E322" s="27" t="s">
        <v>130</v>
      </c>
      <c r="F322" s="27" t="s">
        <v>130</v>
      </c>
    </row>
    <row r="323" spans="1:6" ht="24.75" customHeight="1" x14ac:dyDescent="0.25">
      <c r="A323" s="24" t="s">
        <v>238</v>
      </c>
      <c r="B323" s="79" t="s">
        <v>253</v>
      </c>
      <c r="C323" s="1">
        <v>220</v>
      </c>
      <c r="D323" s="26" t="s">
        <v>97</v>
      </c>
      <c r="E323" s="27" t="s">
        <v>130</v>
      </c>
      <c r="F323" s="27" t="s">
        <v>130</v>
      </c>
    </row>
    <row r="324" spans="1:6" ht="22.5" customHeight="1" x14ac:dyDescent="0.25">
      <c r="A324" s="24" t="s">
        <v>270</v>
      </c>
      <c r="B324" s="79" t="s">
        <v>279</v>
      </c>
      <c r="C324" s="1">
        <v>5000</v>
      </c>
      <c r="D324" s="26" t="s">
        <v>97</v>
      </c>
      <c r="E324" s="27" t="s">
        <v>130</v>
      </c>
      <c r="F324" s="27" t="s">
        <v>130</v>
      </c>
    </row>
    <row r="325" spans="1:6" ht="36.75" customHeight="1" x14ac:dyDescent="0.25">
      <c r="A325" s="24" t="s">
        <v>305</v>
      </c>
      <c r="B325" s="79" t="s">
        <v>279</v>
      </c>
      <c r="C325" s="1">
        <v>3500</v>
      </c>
      <c r="D325" s="26" t="s">
        <v>97</v>
      </c>
      <c r="E325" s="27" t="s">
        <v>130</v>
      </c>
      <c r="F325" s="27" t="s">
        <v>164</v>
      </c>
    </row>
    <row r="326" spans="1:6" s="18" customFormat="1" ht="36.75" customHeight="1" x14ac:dyDescent="0.25">
      <c r="A326" s="24" t="s">
        <v>154</v>
      </c>
      <c r="B326" s="25" t="s">
        <v>153</v>
      </c>
      <c r="C326" s="1">
        <f>60*40+120*25</f>
        <v>5400</v>
      </c>
      <c r="D326" s="26" t="s">
        <v>97</v>
      </c>
      <c r="E326" s="26" t="s">
        <v>88</v>
      </c>
      <c r="F326" s="20" t="s">
        <v>129</v>
      </c>
    </row>
    <row r="327" spans="1:6" ht="36.75" customHeight="1" x14ac:dyDescent="0.25">
      <c r="A327" s="24" t="s">
        <v>336</v>
      </c>
      <c r="B327" s="79" t="s">
        <v>279</v>
      </c>
      <c r="C327" s="1">
        <v>1008.4</v>
      </c>
      <c r="D327" s="26" t="s">
        <v>337</v>
      </c>
      <c r="E327" s="27" t="s">
        <v>164</v>
      </c>
      <c r="F327" s="27" t="s">
        <v>164</v>
      </c>
    </row>
    <row r="328" spans="1:6" ht="36.75" customHeight="1" x14ac:dyDescent="0.25">
      <c r="A328" s="24" t="s">
        <v>338</v>
      </c>
      <c r="B328" s="79" t="s">
        <v>279</v>
      </c>
      <c r="C328" s="1">
        <v>1110</v>
      </c>
      <c r="D328" s="26" t="s">
        <v>97</v>
      </c>
      <c r="E328" s="27" t="s">
        <v>167</v>
      </c>
      <c r="F328" s="27" t="s">
        <v>167</v>
      </c>
    </row>
    <row r="329" spans="1:6" ht="36.75" customHeight="1" x14ac:dyDescent="0.25">
      <c r="A329" s="24" t="s">
        <v>339</v>
      </c>
      <c r="B329" s="79" t="s">
        <v>253</v>
      </c>
      <c r="C329" s="1">
        <v>410</v>
      </c>
      <c r="D329" s="26" t="s">
        <v>97</v>
      </c>
      <c r="E329" s="27" t="s">
        <v>167</v>
      </c>
      <c r="F329" s="27" t="s">
        <v>167</v>
      </c>
    </row>
    <row r="330" spans="1:6" ht="36.75" customHeight="1" x14ac:dyDescent="0.25">
      <c r="A330" s="24" t="s">
        <v>340</v>
      </c>
      <c r="B330" s="79" t="s">
        <v>279</v>
      </c>
      <c r="C330" s="1">
        <v>1129</v>
      </c>
      <c r="D330" s="26" t="s">
        <v>341</v>
      </c>
      <c r="E330" s="27" t="s">
        <v>167</v>
      </c>
      <c r="F330" s="27" t="s">
        <v>167</v>
      </c>
    </row>
    <row r="331" spans="1:6" ht="36.75" customHeight="1" x14ac:dyDescent="0.25">
      <c r="A331" s="24" t="s">
        <v>342</v>
      </c>
      <c r="B331" s="79" t="s">
        <v>279</v>
      </c>
      <c r="C331" s="1">
        <v>1575</v>
      </c>
      <c r="D331" s="26" t="s">
        <v>97</v>
      </c>
      <c r="E331" s="27" t="s">
        <v>167</v>
      </c>
      <c r="F331" s="27" t="s">
        <v>167</v>
      </c>
    </row>
    <row r="332" spans="1:6" ht="36.75" customHeight="1" x14ac:dyDescent="0.25">
      <c r="A332" s="24" t="s">
        <v>343</v>
      </c>
      <c r="B332" s="79" t="s">
        <v>279</v>
      </c>
      <c r="C332" s="1">
        <v>12000</v>
      </c>
      <c r="D332" s="26" t="s">
        <v>97</v>
      </c>
      <c r="E332" s="27" t="s">
        <v>166</v>
      </c>
      <c r="F332" s="27" t="s">
        <v>166</v>
      </c>
    </row>
    <row r="333" spans="1:6" ht="36.75" customHeight="1" x14ac:dyDescent="0.25">
      <c r="A333" s="24" t="s">
        <v>344</v>
      </c>
      <c r="B333" s="29" t="s">
        <v>333</v>
      </c>
      <c r="C333" s="1">
        <v>300</v>
      </c>
      <c r="D333" s="26" t="s">
        <v>97</v>
      </c>
      <c r="E333" s="27" t="s">
        <v>345</v>
      </c>
      <c r="F333" s="27" t="s">
        <v>345</v>
      </c>
    </row>
    <row r="334" spans="1:6" ht="36.75" customHeight="1" x14ac:dyDescent="0.25">
      <c r="A334" s="24" t="s">
        <v>346</v>
      </c>
      <c r="B334" s="79" t="s">
        <v>279</v>
      </c>
      <c r="C334" s="1">
        <v>10400</v>
      </c>
      <c r="D334" s="26" t="s">
        <v>97</v>
      </c>
      <c r="E334" s="27" t="s">
        <v>345</v>
      </c>
      <c r="F334" s="27" t="s">
        <v>345</v>
      </c>
    </row>
    <row r="335" spans="1:6" ht="36.75" customHeight="1" x14ac:dyDescent="0.25">
      <c r="A335" s="24" t="s">
        <v>347</v>
      </c>
      <c r="B335" s="79" t="s">
        <v>234</v>
      </c>
      <c r="C335" s="1">
        <v>35</v>
      </c>
      <c r="D335" s="26" t="s">
        <v>97</v>
      </c>
      <c r="E335" s="27" t="s">
        <v>345</v>
      </c>
      <c r="F335" s="27" t="s">
        <v>345</v>
      </c>
    </row>
    <row r="336" spans="1:6" ht="36.75" customHeight="1" x14ac:dyDescent="0.25">
      <c r="A336" s="24" t="s">
        <v>348</v>
      </c>
      <c r="B336" s="29" t="s">
        <v>333</v>
      </c>
      <c r="C336" s="1">
        <v>4296</v>
      </c>
      <c r="D336" s="26" t="s">
        <v>97</v>
      </c>
      <c r="E336" s="27" t="s">
        <v>166</v>
      </c>
      <c r="F336" s="27" t="s">
        <v>166</v>
      </c>
    </row>
    <row r="337" spans="1:6" ht="36.75" customHeight="1" x14ac:dyDescent="0.25">
      <c r="A337" s="24" t="s">
        <v>968</v>
      </c>
      <c r="B337" s="29" t="s">
        <v>969</v>
      </c>
      <c r="C337" s="1">
        <v>1137.98</v>
      </c>
      <c r="D337" s="26" t="s">
        <v>97</v>
      </c>
      <c r="E337" s="27" t="s">
        <v>162</v>
      </c>
      <c r="F337" s="27" t="s">
        <v>163</v>
      </c>
    </row>
    <row r="338" spans="1:6" ht="36.75" customHeight="1" x14ac:dyDescent="0.25">
      <c r="A338" s="24" t="s">
        <v>841</v>
      </c>
      <c r="B338" s="79" t="s">
        <v>234</v>
      </c>
      <c r="C338" s="1">
        <v>8260</v>
      </c>
      <c r="D338" s="26" t="s">
        <v>97</v>
      </c>
      <c r="E338" s="27" t="s">
        <v>162</v>
      </c>
      <c r="F338" s="27" t="s">
        <v>162</v>
      </c>
    </row>
    <row r="339" spans="1:6" ht="36.75" customHeight="1" x14ac:dyDescent="0.25">
      <c r="A339" s="24" t="s">
        <v>747</v>
      </c>
      <c r="B339" s="79" t="s">
        <v>234</v>
      </c>
      <c r="C339" s="1">
        <v>300</v>
      </c>
      <c r="D339" s="26" t="s">
        <v>97</v>
      </c>
      <c r="E339" s="27" t="s">
        <v>163</v>
      </c>
      <c r="F339" s="27" t="s">
        <v>163</v>
      </c>
    </row>
    <row r="340" spans="1:6" ht="36.75" customHeight="1" x14ac:dyDescent="0.25">
      <c r="A340" s="23" t="s">
        <v>349</v>
      </c>
      <c r="B340" s="29"/>
      <c r="C340" s="1"/>
      <c r="D340" s="26"/>
      <c r="E340" s="27"/>
      <c r="F340" s="27"/>
    </row>
    <row r="341" spans="1:6" s="18" customFormat="1" ht="36.75" customHeight="1" x14ac:dyDescent="0.25">
      <c r="A341" s="24" t="s">
        <v>350</v>
      </c>
      <c r="B341" s="79" t="s">
        <v>253</v>
      </c>
      <c r="C341" s="1">
        <v>300</v>
      </c>
      <c r="D341" s="26" t="s">
        <v>97</v>
      </c>
      <c r="E341" s="27" t="s">
        <v>163</v>
      </c>
      <c r="F341" s="27" t="s">
        <v>163</v>
      </c>
    </row>
    <row r="342" spans="1:6" s="18" customFormat="1" ht="36.75" customHeight="1" x14ac:dyDescent="0.25">
      <c r="A342" s="24" t="s">
        <v>351</v>
      </c>
      <c r="B342" s="79" t="s">
        <v>234</v>
      </c>
      <c r="C342" s="1">
        <v>6000</v>
      </c>
      <c r="D342" s="26" t="s">
        <v>97</v>
      </c>
      <c r="E342" s="27" t="s">
        <v>163</v>
      </c>
      <c r="F342" s="27" t="s">
        <v>163</v>
      </c>
    </row>
    <row r="343" spans="1:6" s="18" customFormat="1" ht="36.75" customHeight="1" x14ac:dyDescent="0.25">
      <c r="A343" s="24" t="s">
        <v>352</v>
      </c>
      <c r="B343" s="29" t="s">
        <v>333</v>
      </c>
      <c r="C343" s="1">
        <v>1500</v>
      </c>
      <c r="D343" s="26" t="s">
        <v>97</v>
      </c>
      <c r="E343" s="27" t="s">
        <v>161</v>
      </c>
      <c r="F343" s="27" t="s">
        <v>161</v>
      </c>
    </row>
    <row r="344" spans="1:6" s="18" customFormat="1" ht="36.75" customHeight="1" x14ac:dyDescent="0.25">
      <c r="A344" s="24" t="s">
        <v>350</v>
      </c>
      <c r="B344" s="79" t="s">
        <v>253</v>
      </c>
      <c r="C344" s="1">
        <v>300</v>
      </c>
      <c r="D344" s="26" t="s">
        <v>97</v>
      </c>
      <c r="E344" s="27" t="s">
        <v>161</v>
      </c>
      <c r="F344" s="27" t="s">
        <v>161</v>
      </c>
    </row>
    <row r="345" spans="1:6" ht="36.75" customHeight="1" x14ac:dyDescent="0.25">
      <c r="A345" s="24" t="s">
        <v>509</v>
      </c>
      <c r="B345" s="79" t="s">
        <v>234</v>
      </c>
      <c r="C345" s="1">
        <v>2930</v>
      </c>
      <c r="D345" s="26" t="s">
        <v>97</v>
      </c>
      <c r="E345" s="27" t="s">
        <v>161</v>
      </c>
      <c r="F345" s="27" t="s">
        <v>161</v>
      </c>
    </row>
    <row r="346" spans="1:6" ht="36.75" customHeight="1" x14ac:dyDescent="0.25">
      <c r="A346" s="24" t="s">
        <v>402</v>
      </c>
      <c r="B346" s="29" t="s">
        <v>333</v>
      </c>
      <c r="C346" s="1">
        <f>900+900</f>
        <v>1800</v>
      </c>
      <c r="D346" s="26" t="s">
        <v>97</v>
      </c>
      <c r="E346" s="27" t="s">
        <v>161</v>
      </c>
      <c r="F346" s="27" t="s">
        <v>161</v>
      </c>
    </row>
    <row r="347" spans="1:6" s="18" customFormat="1" ht="27.75" customHeight="1" x14ac:dyDescent="0.25">
      <c r="A347" s="24" t="s">
        <v>403</v>
      </c>
      <c r="B347" s="79" t="s">
        <v>253</v>
      </c>
      <c r="C347" s="1">
        <v>350</v>
      </c>
      <c r="D347" s="26" t="s">
        <v>97</v>
      </c>
      <c r="E347" s="27" t="s">
        <v>161</v>
      </c>
      <c r="F347" s="27" t="s">
        <v>161</v>
      </c>
    </row>
    <row r="348" spans="1:6" s="18" customFormat="1" ht="23.25" customHeight="1" x14ac:dyDescent="0.25">
      <c r="A348" s="24" t="s">
        <v>508</v>
      </c>
      <c r="B348" s="79" t="s">
        <v>253</v>
      </c>
      <c r="C348" s="1">
        <v>300</v>
      </c>
      <c r="D348" s="26" t="s">
        <v>97</v>
      </c>
      <c r="E348" s="27" t="s">
        <v>161</v>
      </c>
      <c r="F348" s="27" t="s">
        <v>161</v>
      </c>
    </row>
    <row r="349" spans="1:6" s="18" customFormat="1" ht="23.25" customHeight="1" x14ac:dyDescent="0.25">
      <c r="A349" s="24" t="s">
        <v>344</v>
      </c>
      <c r="B349" s="29" t="s">
        <v>333</v>
      </c>
      <c r="C349" s="1">
        <v>300</v>
      </c>
      <c r="D349" s="26" t="s">
        <v>97</v>
      </c>
      <c r="E349" s="27" t="s">
        <v>161</v>
      </c>
      <c r="F349" s="27" t="s">
        <v>161</v>
      </c>
    </row>
    <row r="350" spans="1:6" s="18" customFormat="1" ht="23.25" customHeight="1" x14ac:dyDescent="0.25">
      <c r="A350" s="24" t="s">
        <v>722</v>
      </c>
      <c r="B350" s="29" t="s">
        <v>333</v>
      </c>
      <c r="C350" s="1">
        <v>1260</v>
      </c>
      <c r="D350" s="26" t="s">
        <v>638</v>
      </c>
      <c r="E350" s="27" t="s">
        <v>87</v>
      </c>
      <c r="F350" s="27" t="s">
        <v>87</v>
      </c>
    </row>
    <row r="351" spans="1:6" s="18" customFormat="1" ht="23.25" customHeight="1" x14ac:dyDescent="0.25">
      <c r="A351" s="24" t="s">
        <v>829</v>
      </c>
      <c r="B351" s="29" t="s">
        <v>333</v>
      </c>
      <c r="C351" s="1">
        <v>378</v>
      </c>
      <c r="D351" s="26" t="s">
        <v>828</v>
      </c>
      <c r="E351" s="27" t="s">
        <v>87</v>
      </c>
      <c r="F351" s="27" t="s">
        <v>87</v>
      </c>
    </row>
    <row r="352" spans="1:6" s="18" customFormat="1" ht="23.25" customHeight="1" x14ac:dyDescent="0.25">
      <c r="A352" s="24" t="s">
        <v>683</v>
      </c>
      <c r="B352" s="29" t="s">
        <v>684</v>
      </c>
      <c r="C352" s="1">
        <v>800</v>
      </c>
      <c r="D352" s="26" t="s">
        <v>97</v>
      </c>
      <c r="E352" s="27" t="s">
        <v>87</v>
      </c>
      <c r="F352" s="27" t="s">
        <v>87</v>
      </c>
    </row>
    <row r="353" spans="1:6" s="18" customFormat="1" ht="23.25" customHeight="1" x14ac:dyDescent="0.25">
      <c r="A353" s="24" t="s">
        <v>821</v>
      </c>
      <c r="B353" s="29" t="s">
        <v>684</v>
      </c>
      <c r="C353" s="1">
        <v>5500</v>
      </c>
      <c r="D353" s="26" t="s">
        <v>97</v>
      </c>
      <c r="E353" s="27" t="s">
        <v>87</v>
      </c>
      <c r="F353" s="27" t="s">
        <v>87</v>
      </c>
    </row>
    <row r="354" spans="1:6" s="18" customFormat="1" ht="23.25" customHeight="1" x14ac:dyDescent="0.25">
      <c r="A354" s="24" t="s">
        <v>835</v>
      </c>
      <c r="B354" s="29" t="s">
        <v>228</v>
      </c>
      <c r="C354" s="1">
        <f>1225</f>
        <v>1225</v>
      </c>
      <c r="D354" s="26" t="s">
        <v>97</v>
      </c>
      <c r="E354" s="27" t="s">
        <v>12</v>
      </c>
      <c r="F354" s="27" t="s">
        <v>12</v>
      </c>
    </row>
    <row r="355" spans="1:6" ht="42" customHeight="1" x14ac:dyDescent="0.25">
      <c r="A355" s="33" t="s">
        <v>313</v>
      </c>
      <c r="B355" s="29" t="s">
        <v>84</v>
      </c>
      <c r="C355" s="1"/>
      <c r="D355" s="35"/>
      <c r="E355" s="36"/>
      <c r="F355" s="36"/>
    </row>
    <row r="356" spans="1:6" ht="38.25" customHeight="1" x14ac:dyDescent="0.25">
      <c r="A356" s="24" t="s">
        <v>78</v>
      </c>
      <c r="B356" s="29" t="s">
        <v>63</v>
      </c>
      <c r="C356" s="1">
        <v>16800</v>
      </c>
      <c r="D356" s="26" t="s">
        <v>97</v>
      </c>
      <c r="E356" s="27" t="s">
        <v>88</v>
      </c>
      <c r="F356" s="27" t="s">
        <v>129</v>
      </c>
    </row>
    <row r="357" spans="1:6" ht="30.75" customHeight="1" x14ac:dyDescent="0.25">
      <c r="A357" s="24" t="s">
        <v>311</v>
      </c>
      <c r="B357" s="29" t="s">
        <v>312</v>
      </c>
      <c r="C357" s="1"/>
      <c r="D357" s="26" t="s">
        <v>97</v>
      </c>
      <c r="E357" s="27" t="s">
        <v>130</v>
      </c>
      <c r="F357" s="27"/>
    </row>
    <row r="358" spans="1:6" ht="30.75" customHeight="1" x14ac:dyDescent="0.25">
      <c r="A358" s="24" t="s">
        <v>542</v>
      </c>
      <c r="B358" s="29" t="s">
        <v>540</v>
      </c>
      <c r="C358" s="1">
        <v>800</v>
      </c>
      <c r="D358" s="26" t="s">
        <v>97</v>
      </c>
      <c r="E358" s="27" t="s">
        <v>166</v>
      </c>
      <c r="F358" s="27" t="s">
        <v>166</v>
      </c>
    </row>
    <row r="359" spans="1:6" ht="30.75" customHeight="1" x14ac:dyDescent="0.25">
      <c r="A359" s="24" t="s">
        <v>541</v>
      </c>
      <c r="B359" s="29" t="s">
        <v>540</v>
      </c>
      <c r="C359" s="1">
        <v>1075</v>
      </c>
      <c r="D359" s="26" t="s">
        <v>97</v>
      </c>
      <c r="E359" s="27" t="s">
        <v>166</v>
      </c>
      <c r="F359" s="27" t="s">
        <v>166</v>
      </c>
    </row>
    <row r="360" spans="1:6" ht="38.25" x14ac:dyDescent="0.2">
      <c r="A360" s="117" t="s">
        <v>912</v>
      </c>
      <c r="B360" s="167" t="s">
        <v>540</v>
      </c>
      <c r="C360" s="1">
        <v>9700</v>
      </c>
      <c r="D360" s="26" t="s">
        <v>97</v>
      </c>
      <c r="E360" s="27" t="s">
        <v>162</v>
      </c>
      <c r="F360" s="27" t="s">
        <v>162</v>
      </c>
    </row>
    <row r="361" spans="1:6" ht="30.75" customHeight="1" x14ac:dyDescent="0.25">
      <c r="A361" s="24" t="s">
        <v>625</v>
      </c>
      <c r="B361" s="29"/>
      <c r="C361" s="1"/>
      <c r="D361" s="26"/>
      <c r="E361" s="27"/>
      <c r="F361" s="27"/>
    </row>
    <row r="362" spans="1:6" ht="30.75" customHeight="1" x14ac:dyDescent="0.25">
      <c r="A362" s="24" t="s">
        <v>626</v>
      </c>
      <c r="B362" s="29" t="s">
        <v>540</v>
      </c>
      <c r="C362" s="1">
        <v>2677.5</v>
      </c>
      <c r="D362" s="26" t="s">
        <v>97</v>
      </c>
      <c r="E362" s="27" t="s">
        <v>163</v>
      </c>
      <c r="F362" s="27" t="s">
        <v>161</v>
      </c>
    </row>
    <row r="363" spans="1:6" ht="25.5" x14ac:dyDescent="0.25">
      <c r="A363" s="24" t="s">
        <v>543</v>
      </c>
      <c r="B363" s="29" t="s">
        <v>540</v>
      </c>
      <c r="C363" s="1">
        <v>2156</v>
      </c>
      <c r="D363" s="26" t="s">
        <v>97</v>
      </c>
      <c r="E363" s="27" t="s">
        <v>161</v>
      </c>
      <c r="F363" s="27" t="s">
        <v>161</v>
      </c>
    </row>
    <row r="364" spans="1:6" ht="36" customHeight="1" x14ac:dyDescent="0.25">
      <c r="A364" s="24" t="s">
        <v>833</v>
      </c>
      <c r="B364" s="38" t="s">
        <v>312</v>
      </c>
      <c r="C364" s="1">
        <v>59</v>
      </c>
      <c r="D364" s="81" t="s">
        <v>97</v>
      </c>
      <c r="E364" s="26" t="s">
        <v>12</v>
      </c>
      <c r="F364" s="26" t="s">
        <v>12</v>
      </c>
    </row>
    <row r="365" spans="1:6" ht="36" customHeight="1" x14ac:dyDescent="0.25">
      <c r="A365" s="24" t="s">
        <v>930</v>
      </c>
      <c r="B365" s="167" t="s">
        <v>540</v>
      </c>
      <c r="C365" s="1"/>
      <c r="D365" s="81" t="s">
        <v>97</v>
      </c>
      <c r="E365" s="26" t="s">
        <v>12</v>
      </c>
      <c r="F365" s="26" t="s">
        <v>88</v>
      </c>
    </row>
    <row r="366" spans="1:6" ht="30" customHeight="1" x14ac:dyDescent="0.25">
      <c r="A366" s="33" t="s">
        <v>466</v>
      </c>
      <c r="B366" s="25" t="s">
        <v>15</v>
      </c>
      <c r="C366" s="1"/>
      <c r="D366" s="26"/>
      <c r="E366" s="27"/>
      <c r="F366" s="27"/>
    </row>
    <row r="367" spans="1:6" ht="36.75" customHeight="1" x14ac:dyDescent="0.25">
      <c r="A367" s="24" t="s">
        <v>172</v>
      </c>
      <c r="B367" s="25" t="s">
        <v>15</v>
      </c>
      <c r="C367" s="1">
        <v>1300</v>
      </c>
      <c r="D367" s="26" t="s">
        <v>97</v>
      </c>
      <c r="E367" s="26" t="s">
        <v>129</v>
      </c>
      <c r="F367" s="26" t="s">
        <v>129</v>
      </c>
    </row>
    <row r="368" spans="1:6" ht="21" customHeight="1" x14ac:dyDescent="0.25">
      <c r="A368" s="84" t="s">
        <v>643</v>
      </c>
      <c r="B368" s="54" t="s">
        <v>642</v>
      </c>
      <c r="C368" s="1">
        <v>2394</v>
      </c>
      <c r="D368" s="26" t="s">
        <v>409</v>
      </c>
      <c r="E368" s="27" t="s">
        <v>345</v>
      </c>
      <c r="F368" s="27" t="s">
        <v>163</v>
      </c>
    </row>
    <row r="369" spans="1:6" ht="22.5" customHeight="1" x14ac:dyDescent="0.25">
      <c r="A369" s="168" t="s">
        <v>465</v>
      </c>
      <c r="B369" s="169" t="s">
        <v>463</v>
      </c>
      <c r="C369" s="1">
        <v>177000</v>
      </c>
      <c r="D369" s="26" t="s">
        <v>433</v>
      </c>
      <c r="E369" s="26" t="s">
        <v>345</v>
      </c>
      <c r="F369" s="26" t="s">
        <v>163</v>
      </c>
    </row>
    <row r="370" spans="1:6" ht="30" customHeight="1" x14ac:dyDescent="0.25">
      <c r="A370" s="168" t="s">
        <v>464</v>
      </c>
      <c r="B370" s="79" t="s">
        <v>463</v>
      </c>
      <c r="C370" s="1">
        <v>8400</v>
      </c>
      <c r="D370" s="26" t="s">
        <v>97</v>
      </c>
      <c r="E370" s="26" t="s">
        <v>345</v>
      </c>
      <c r="F370" s="26" t="s">
        <v>163</v>
      </c>
    </row>
    <row r="371" spans="1:6" ht="30" customHeight="1" x14ac:dyDescent="0.25">
      <c r="A371" s="33" t="s">
        <v>467</v>
      </c>
      <c r="B371" s="25" t="s">
        <v>468</v>
      </c>
      <c r="C371" s="1"/>
      <c r="D371" s="26"/>
      <c r="E371" s="27"/>
      <c r="F371" s="27"/>
    </row>
    <row r="372" spans="1:6" ht="43.5" customHeight="1" x14ac:dyDescent="0.25">
      <c r="A372" s="24" t="s">
        <v>471</v>
      </c>
      <c r="B372" s="25" t="s">
        <v>470</v>
      </c>
      <c r="C372" s="1">
        <v>30240</v>
      </c>
      <c r="D372" s="26" t="s">
        <v>97</v>
      </c>
      <c r="E372" s="26" t="s">
        <v>164</v>
      </c>
      <c r="F372" s="26" t="s">
        <v>167</v>
      </c>
    </row>
    <row r="373" spans="1:6" ht="30" customHeight="1" x14ac:dyDescent="0.25">
      <c r="A373" s="24" t="s">
        <v>469</v>
      </c>
      <c r="B373" s="29" t="s">
        <v>468</v>
      </c>
      <c r="C373" s="1">
        <v>36823.050000000003</v>
      </c>
      <c r="D373" s="26" t="s">
        <v>97</v>
      </c>
      <c r="E373" s="26" t="s">
        <v>167</v>
      </c>
      <c r="F373" s="26" t="s">
        <v>167</v>
      </c>
    </row>
    <row r="374" spans="1:6" ht="30" customHeight="1" x14ac:dyDescent="0.25">
      <c r="A374" s="23" t="s">
        <v>455</v>
      </c>
      <c r="B374" s="29"/>
      <c r="C374" s="1"/>
      <c r="D374" s="26"/>
      <c r="E374" s="26"/>
      <c r="F374" s="26"/>
    </row>
    <row r="375" spans="1:6" ht="39.75" customHeight="1" x14ac:dyDescent="0.25">
      <c r="A375" s="24" t="s">
        <v>472</v>
      </c>
      <c r="B375" s="29"/>
      <c r="C375" s="1">
        <v>12290</v>
      </c>
      <c r="D375" s="26" t="s">
        <v>409</v>
      </c>
      <c r="E375" s="26" t="s">
        <v>161</v>
      </c>
      <c r="F375" s="26" t="s">
        <v>87</v>
      </c>
    </row>
    <row r="376" spans="1:6" ht="22.5" customHeight="1" x14ac:dyDescent="0.25">
      <c r="A376" s="24" t="s">
        <v>682</v>
      </c>
      <c r="B376" s="29" t="s">
        <v>468</v>
      </c>
      <c r="C376" s="1">
        <v>1170</v>
      </c>
      <c r="D376" s="26" t="s">
        <v>409</v>
      </c>
      <c r="E376" s="26" t="s">
        <v>161</v>
      </c>
      <c r="F376" s="26" t="s">
        <v>161</v>
      </c>
    </row>
    <row r="377" spans="1:6" ht="22.5" customHeight="1" x14ac:dyDescent="0.25">
      <c r="A377" s="24" t="s">
        <v>967</v>
      </c>
      <c r="B377" s="29" t="s">
        <v>468</v>
      </c>
      <c r="C377" s="1">
        <v>45891.93</v>
      </c>
      <c r="D377" s="26" t="s">
        <v>97</v>
      </c>
      <c r="E377" s="26" t="s">
        <v>12</v>
      </c>
      <c r="F377" s="26" t="s">
        <v>12</v>
      </c>
    </row>
    <row r="378" spans="1:6" ht="36.75" customHeight="1" x14ac:dyDescent="0.25">
      <c r="A378" s="23" t="s">
        <v>52</v>
      </c>
      <c r="B378" s="25" t="s">
        <v>18</v>
      </c>
      <c r="C378" s="1"/>
      <c r="D378" s="32"/>
      <c r="E378" s="82"/>
      <c r="F378" s="27"/>
    </row>
    <row r="379" spans="1:6" s="18" customFormat="1" ht="24" customHeight="1" x14ac:dyDescent="0.25">
      <c r="A379" s="24" t="s">
        <v>406</v>
      </c>
      <c r="B379" s="25" t="s">
        <v>405</v>
      </c>
      <c r="C379" s="1">
        <v>128</v>
      </c>
      <c r="D379" s="1" t="s">
        <v>97</v>
      </c>
      <c r="E379" s="26" t="s">
        <v>164</v>
      </c>
      <c r="F379" s="26" t="s">
        <v>164</v>
      </c>
    </row>
    <row r="380" spans="1:6" ht="20.25" customHeight="1" x14ac:dyDescent="0.25">
      <c r="A380" s="24" t="s">
        <v>404</v>
      </c>
      <c r="B380" s="25"/>
      <c r="C380" s="1">
        <v>1000</v>
      </c>
      <c r="D380" s="1" t="s">
        <v>97</v>
      </c>
      <c r="E380" s="26" t="s">
        <v>166</v>
      </c>
      <c r="F380" s="26" t="s">
        <v>166</v>
      </c>
    </row>
    <row r="381" spans="1:6" ht="20.25" customHeight="1" x14ac:dyDescent="0.2">
      <c r="A381" s="24" t="s">
        <v>868</v>
      </c>
      <c r="B381" s="165" t="s">
        <v>869</v>
      </c>
      <c r="C381" s="1">
        <v>630</v>
      </c>
      <c r="D381" s="1" t="s">
        <v>97</v>
      </c>
      <c r="E381" s="26" t="s">
        <v>162</v>
      </c>
      <c r="F381" s="26" t="s">
        <v>163</v>
      </c>
    </row>
    <row r="382" spans="1:6" x14ac:dyDescent="0.25">
      <c r="A382" s="23" t="s">
        <v>349</v>
      </c>
      <c r="B382" s="25"/>
      <c r="C382" s="1"/>
      <c r="D382" s="1"/>
      <c r="E382" s="26"/>
      <c r="F382" s="26"/>
    </row>
    <row r="383" spans="1:6" ht="25.5" customHeight="1" x14ac:dyDescent="0.25">
      <c r="A383" s="24" t="s">
        <v>407</v>
      </c>
      <c r="B383" s="83" t="s">
        <v>408</v>
      </c>
      <c r="C383" s="1">
        <v>675</v>
      </c>
      <c r="D383" s="1" t="s">
        <v>409</v>
      </c>
      <c r="E383" s="26" t="s">
        <v>161</v>
      </c>
      <c r="F383" s="26" t="s">
        <v>410</v>
      </c>
    </row>
    <row r="384" spans="1:6" ht="36.75" customHeight="1" x14ac:dyDescent="0.25">
      <c r="A384" s="24" t="s">
        <v>413</v>
      </c>
      <c r="B384" s="170" t="s">
        <v>408</v>
      </c>
      <c r="C384" s="1">
        <v>750</v>
      </c>
      <c r="D384" s="1" t="s">
        <v>409</v>
      </c>
      <c r="E384" s="26" t="s">
        <v>161</v>
      </c>
      <c r="F384" s="26" t="s">
        <v>410</v>
      </c>
    </row>
    <row r="385" spans="1:6" ht="21.75" customHeight="1" x14ac:dyDescent="0.25">
      <c r="A385" s="24" t="s">
        <v>413</v>
      </c>
      <c r="B385" s="83" t="s">
        <v>408</v>
      </c>
      <c r="C385" s="1">
        <v>345</v>
      </c>
      <c r="D385" s="1" t="s">
        <v>409</v>
      </c>
      <c r="E385" s="26" t="s">
        <v>12</v>
      </c>
      <c r="F385" s="26" t="s">
        <v>12</v>
      </c>
    </row>
    <row r="386" spans="1:6" ht="31.5" customHeight="1" x14ac:dyDescent="0.25">
      <c r="A386" s="33" t="s">
        <v>186</v>
      </c>
      <c r="B386" s="29" t="s">
        <v>61</v>
      </c>
      <c r="C386" s="9"/>
      <c r="D386" s="26"/>
      <c r="E386" s="26"/>
      <c r="F386" s="26"/>
    </row>
    <row r="387" spans="1:6" ht="19.5" customHeight="1" x14ac:dyDescent="0.25">
      <c r="A387" s="24" t="s">
        <v>184</v>
      </c>
      <c r="B387" s="29" t="s">
        <v>185</v>
      </c>
      <c r="C387" s="1">
        <v>5000</v>
      </c>
      <c r="D387" s="1" t="s">
        <v>97</v>
      </c>
      <c r="E387" s="26" t="s">
        <v>129</v>
      </c>
      <c r="F387" s="26" t="s">
        <v>129</v>
      </c>
    </row>
    <row r="388" spans="1:6" ht="30" customHeight="1" x14ac:dyDescent="0.25">
      <c r="A388" s="24" t="s">
        <v>736</v>
      </c>
      <c r="B388" s="29"/>
      <c r="C388" s="6">
        <v>270000</v>
      </c>
      <c r="D388" s="1"/>
      <c r="E388" s="26"/>
      <c r="F388" s="26"/>
    </row>
    <row r="389" spans="1:6" ht="30" customHeight="1" x14ac:dyDescent="0.25">
      <c r="A389" s="24" t="s">
        <v>734</v>
      </c>
      <c r="B389" s="144"/>
      <c r="C389" s="1">
        <v>20000</v>
      </c>
      <c r="D389" s="171"/>
      <c r="E389" s="26"/>
      <c r="F389" s="26"/>
    </row>
    <row r="390" spans="1:6" ht="30" customHeight="1" x14ac:dyDescent="0.25">
      <c r="A390" s="24" t="s">
        <v>735</v>
      </c>
      <c r="B390" s="144"/>
      <c r="C390" s="1"/>
      <c r="D390" s="171"/>
      <c r="E390" s="26"/>
      <c r="F390" s="26"/>
    </row>
    <row r="391" spans="1:6" ht="30" customHeight="1" x14ac:dyDescent="0.25">
      <c r="A391" s="24" t="s">
        <v>737</v>
      </c>
      <c r="B391" s="144"/>
      <c r="C391" s="2">
        <v>6800</v>
      </c>
      <c r="D391" s="171" t="s">
        <v>97</v>
      </c>
      <c r="E391" s="26" t="s">
        <v>163</v>
      </c>
      <c r="F391" s="26" t="s">
        <v>163</v>
      </c>
    </row>
    <row r="392" spans="1:6" ht="30" customHeight="1" x14ac:dyDescent="0.25">
      <c r="A392" s="24" t="s">
        <v>738</v>
      </c>
      <c r="B392" s="144"/>
      <c r="C392" s="2">
        <v>5045</v>
      </c>
      <c r="D392" s="171" t="s">
        <v>97</v>
      </c>
      <c r="E392" s="26" t="s">
        <v>87</v>
      </c>
      <c r="F392" s="26" t="s">
        <v>87</v>
      </c>
    </row>
    <row r="393" spans="1:6" s="172" customFormat="1" ht="15.75" x14ac:dyDescent="0.25">
      <c r="A393" s="33" t="s">
        <v>1018</v>
      </c>
      <c r="B393" s="34"/>
      <c r="C393" s="2"/>
      <c r="D393" s="26"/>
      <c r="E393" s="27"/>
      <c r="F393" s="27"/>
    </row>
    <row r="394" spans="1:6" ht="48.75" customHeight="1" x14ac:dyDescent="0.25">
      <c r="A394" s="129" t="s">
        <v>100</v>
      </c>
      <c r="B394" s="29" t="s">
        <v>34</v>
      </c>
      <c r="C394" s="173">
        <v>8916</v>
      </c>
      <c r="D394" s="85" t="s">
        <v>8</v>
      </c>
      <c r="E394" s="27" t="s">
        <v>12</v>
      </c>
      <c r="F394" s="27" t="s">
        <v>12</v>
      </c>
    </row>
    <row r="395" spans="1:6" ht="57.75" customHeight="1" x14ac:dyDescent="0.25">
      <c r="A395" s="174" t="s">
        <v>989</v>
      </c>
      <c r="B395" s="94" t="s">
        <v>35</v>
      </c>
      <c r="C395" s="2">
        <v>31200</v>
      </c>
      <c r="D395" s="20" t="s">
        <v>8</v>
      </c>
      <c r="E395" s="21" t="s">
        <v>87</v>
      </c>
      <c r="F395" s="21" t="s">
        <v>87</v>
      </c>
    </row>
    <row r="396" spans="1:6" ht="57.75" customHeight="1" x14ac:dyDescent="0.25">
      <c r="A396" s="24" t="s">
        <v>180</v>
      </c>
      <c r="B396" s="25" t="s">
        <v>31</v>
      </c>
      <c r="C396" s="82">
        <f>667*4.95</f>
        <v>3301.65</v>
      </c>
      <c r="D396" s="84" t="s">
        <v>8</v>
      </c>
      <c r="E396" s="85" t="s">
        <v>88</v>
      </c>
      <c r="F396" s="26" t="s">
        <v>88</v>
      </c>
    </row>
    <row r="397" spans="1:6" ht="57.75" customHeight="1" x14ac:dyDescent="0.25">
      <c r="A397" s="24" t="s">
        <v>103</v>
      </c>
      <c r="B397" s="25" t="s">
        <v>102</v>
      </c>
      <c r="C397" s="82">
        <v>2772</v>
      </c>
      <c r="D397" s="84" t="s">
        <v>8</v>
      </c>
      <c r="E397" s="85" t="s">
        <v>88</v>
      </c>
      <c r="F397" s="26" t="s">
        <v>88</v>
      </c>
    </row>
    <row r="398" spans="1:6" ht="33.75" customHeight="1" x14ac:dyDescent="0.25">
      <c r="A398" s="24" t="s">
        <v>635</v>
      </c>
      <c r="B398" s="25" t="s">
        <v>636</v>
      </c>
      <c r="C398" s="82">
        <v>16000</v>
      </c>
      <c r="D398" s="84" t="s">
        <v>8</v>
      </c>
      <c r="E398" s="85" t="s">
        <v>166</v>
      </c>
      <c r="F398" s="26" t="s">
        <v>161</v>
      </c>
    </row>
    <row r="399" spans="1:6" ht="24.75" customHeight="1" x14ac:dyDescent="0.25">
      <c r="A399" s="129" t="s">
        <v>742</v>
      </c>
      <c r="B399" s="29" t="s">
        <v>34</v>
      </c>
      <c r="C399" s="82">
        <v>9804</v>
      </c>
      <c r="D399" s="84" t="s">
        <v>8</v>
      </c>
      <c r="E399" s="85" t="s">
        <v>87</v>
      </c>
      <c r="F399" s="26" t="s">
        <v>87</v>
      </c>
    </row>
    <row r="400" spans="1:6" ht="22.5" customHeight="1" x14ac:dyDescent="0.25">
      <c r="A400" s="24" t="s">
        <v>845</v>
      </c>
      <c r="B400" s="25" t="s">
        <v>636</v>
      </c>
      <c r="C400" s="82">
        <f>910*5</f>
        <v>4550</v>
      </c>
      <c r="D400" s="84" t="s">
        <v>8</v>
      </c>
      <c r="E400" s="85" t="s">
        <v>87</v>
      </c>
      <c r="F400" s="26" t="s">
        <v>87</v>
      </c>
    </row>
    <row r="401" spans="1:6" ht="41.25" customHeight="1" x14ac:dyDescent="0.25">
      <c r="A401" s="33" t="s">
        <v>1019</v>
      </c>
      <c r="B401" s="25"/>
      <c r="C401" s="1"/>
      <c r="D401" s="26"/>
      <c r="E401" s="26"/>
      <c r="F401" s="26"/>
    </row>
    <row r="402" spans="1:6" ht="26.25" customHeight="1" x14ac:dyDescent="0.25">
      <c r="A402" s="86" t="s">
        <v>354</v>
      </c>
      <c r="B402" s="25" t="s">
        <v>355</v>
      </c>
      <c r="C402" s="30">
        <f>64.26*5</f>
        <v>321.3</v>
      </c>
      <c r="D402" s="1" t="s">
        <v>97</v>
      </c>
      <c r="E402" s="26" t="s">
        <v>161</v>
      </c>
      <c r="F402" s="26" t="s">
        <v>161</v>
      </c>
    </row>
    <row r="403" spans="1:6" ht="40.5" customHeight="1" x14ac:dyDescent="0.25">
      <c r="A403" s="33" t="s">
        <v>1020</v>
      </c>
      <c r="B403" s="25" t="s">
        <v>353</v>
      </c>
      <c r="C403" s="1"/>
      <c r="D403" s="26"/>
      <c r="E403" s="26"/>
      <c r="F403" s="26"/>
    </row>
    <row r="404" spans="1:6" ht="24" customHeight="1" x14ac:dyDescent="0.25">
      <c r="A404" s="86" t="s">
        <v>356</v>
      </c>
      <c r="B404" s="25" t="s">
        <v>357</v>
      </c>
      <c r="C404" s="30">
        <v>480</v>
      </c>
      <c r="D404" s="1" t="s">
        <v>97</v>
      </c>
      <c r="E404" s="26" t="s">
        <v>164</v>
      </c>
      <c r="F404" s="26" t="s">
        <v>164</v>
      </c>
    </row>
    <row r="405" spans="1:6" ht="19.5" customHeight="1" x14ac:dyDescent="0.25">
      <c r="A405" s="86" t="s">
        <v>358</v>
      </c>
      <c r="B405" s="25" t="s">
        <v>357</v>
      </c>
      <c r="C405" s="87">
        <v>3715</v>
      </c>
      <c r="D405" s="1" t="s">
        <v>359</v>
      </c>
      <c r="E405" s="26" t="s">
        <v>167</v>
      </c>
      <c r="F405" s="26" t="s">
        <v>167</v>
      </c>
    </row>
    <row r="406" spans="1:6" ht="21.75" customHeight="1" x14ac:dyDescent="0.25">
      <c r="A406" s="86" t="s">
        <v>360</v>
      </c>
      <c r="B406" s="25" t="s">
        <v>357</v>
      </c>
      <c r="C406" s="30">
        <v>13100</v>
      </c>
      <c r="D406" s="1" t="s">
        <v>97</v>
      </c>
      <c r="E406" s="26" t="s">
        <v>166</v>
      </c>
      <c r="F406" s="26" t="s">
        <v>166</v>
      </c>
    </row>
    <row r="407" spans="1:6" ht="24.75" customHeight="1" x14ac:dyDescent="0.25">
      <c r="A407" s="88" t="s">
        <v>349</v>
      </c>
      <c r="B407" s="89"/>
      <c r="C407" s="30"/>
      <c r="D407" s="1"/>
      <c r="E407" s="26"/>
      <c r="F407" s="26"/>
    </row>
    <row r="408" spans="1:6" ht="24.75" customHeight="1" x14ac:dyDescent="0.25">
      <c r="A408" s="86" t="s">
        <v>361</v>
      </c>
      <c r="B408" s="25" t="s">
        <v>357</v>
      </c>
      <c r="C408" s="30">
        <v>15675</v>
      </c>
      <c r="D408" s="1" t="s">
        <v>97</v>
      </c>
      <c r="E408" s="26"/>
      <c r="F408" s="26"/>
    </row>
    <row r="409" spans="1:6" ht="30" customHeight="1" x14ac:dyDescent="0.25">
      <c r="A409" s="86" t="s">
        <v>362</v>
      </c>
      <c r="B409" s="25" t="s">
        <v>357</v>
      </c>
      <c r="C409" s="30">
        <v>4500</v>
      </c>
      <c r="D409" s="1" t="s">
        <v>97</v>
      </c>
      <c r="E409" s="26" t="s">
        <v>161</v>
      </c>
      <c r="F409" s="26" t="s">
        <v>161</v>
      </c>
    </row>
    <row r="410" spans="1:6" ht="21.75" customHeight="1" x14ac:dyDescent="0.25">
      <c r="A410" s="86" t="s">
        <v>363</v>
      </c>
      <c r="B410" s="25" t="s">
        <v>357</v>
      </c>
      <c r="C410" s="30">
        <v>2700</v>
      </c>
      <c r="D410" s="1" t="s">
        <v>97</v>
      </c>
      <c r="E410" s="26" t="s">
        <v>161</v>
      </c>
      <c r="F410" s="26" t="s">
        <v>161</v>
      </c>
    </row>
    <row r="411" spans="1:6" ht="21" customHeight="1" x14ac:dyDescent="0.25">
      <c r="A411" s="86" t="s">
        <v>364</v>
      </c>
      <c r="B411" s="25" t="s">
        <v>357</v>
      </c>
      <c r="C411" s="30">
        <v>2700</v>
      </c>
      <c r="D411" s="1" t="s">
        <v>97</v>
      </c>
      <c r="E411" s="26" t="s">
        <v>161</v>
      </c>
      <c r="F411" s="26" t="s">
        <v>161</v>
      </c>
    </row>
    <row r="412" spans="1:6" s="18" customFormat="1" ht="25.5" customHeight="1" x14ac:dyDescent="0.25">
      <c r="A412" s="86" t="s">
        <v>723</v>
      </c>
      <c r="B412" s="25" t="s">
        <v>357</v>
      </c>
      <c r="C412" s="30">
        <v>4285.71</v>
      </c>
      <c r="D412" s="1" t="s">
        <v>638</v>
      </c>
      <c r="E412" s="26" t="s">
        <v>87</v>
      </c>
      <c r="F412" s="26" t="s">
        <v>87</v>
      </c>
    </row>
    <row r="413" spans="1:6" s="18" customFormat="1" ht="22.5" customHeight="1" x14ac:dyDescent="0.25">
      <c r="A413" s="86" t="s">
        <v>688</v>
      </c>
      <c r="B413" s="25" t="s">
        <v>357</v>
      </c>
      <c r="C413" s="30">
        <v>1134.45</v>
      </c>
      <c r="D413" s="1" t="s">
        <v>689</v>
      </c>
      <c r="E413" s="26" t="s">
        <v>87</v>
      </c>
      <c r="F413" s="26" t="s">
        <v>87</v>
      </c>
    </row>
    <row r="414" spans="1:6" ht="23.25" customHeight="1" x14ac:dyDescent="0.25">
      <c r="A414" s="88" t="s">
        <v>81</v>
      </c>
      <c r="B414" s="25" t="s">
        <v>13</v>
      </c>
      <c r="C414" s="1"/>
      <c r="D414" s="35"/>
      <c r="E414" s="35"/>
      <c r="F414" s="35"/>
    </row>
    <row r="415" spans="1:6" ht="23.25" customHeight="1" x14ac:dyDescent="0.25">
      <c r="A415" s="86" t="s">
        <v>739</v>
      </c>
      <c r="B415" s="25"/>
      <c r="C415" s="1">
        <v>1700</v>
      </c>
      <c r="D415" s="26" t="s">
        <v>97</v>
      </c>
      <c r="E415" s="26" t="s">
        <v>87</v>
      </c>
      <c r="F415" s="26" t="s">
        <v>87</v>
      </c>
    </row>
    <row r="416" spans="1:6" s="18" customFormat="1" x14ac:dyDescent="0.25">
      <c r="A416" s="86"/>
      <c r="B416" s="25"/>
      <c r="C416" s="1"/>
      <c r="D416" s="26"/>
      <c r="E416" s="26"/>
      <c r="F416" s="26"/>
    </row>
    <row r="417" spans="1:6" ht="35.25" customHeight="1" x14ac:dyDescent="0.25">
      <c r="A417" s="33" t="s">
        <v>260</v>
      </c>
      <c r="B417" s="25" t="s">
        <v>247</v>
      </c>
      <c r="C417" s="1"/>
      <c r="D417" s="27"/>
      <c r="E417" s="20"/>
      <c r="F417" s="27"/>
    </row>
    <row r="418" spans="1:6" ht="42" customHeight="1" x14ac:dyDescent="0.25">
      <c r="A418" s="59" t="s">
        <v>262</v>
      </c>
      <c r="B418" s="25" t="s">
        <v>261</v>
      </c>
      <c r="C418" s="2">
        <v>72521.39</v>
      </c>
      <c r="D418" s="26" t="s">
        <v>263</v>
      </c>
      <c r="E418" s="26"/>
      <c r="F418" s="26"/>
    </row>
    <row r="419" spans="1:6" ht="25.5" customHeight="1" x14ac:dyDescent="0.25">
      <c r="A419" s="33" t="s">
        <v>925</v>
      </c>
      <c r="B419" s="25" t="s">
        <v>19</v>
      </c>
      <c r="C419" s="1"/>
      <c r="D419" s="26"/>
      <c r="E419" s="26"/>
      <c r="F419" s="26"/>
    </row>
    <row r="420" spans="1:6" ht="27" customHeight="1" x14ac:dyDescent="0.25">
      <c r="A420" s="59" t="s">
        <v>926</v>
      </c>
      <c r="B420" s="76"/>
      <c r="C420" s="1">
        <v>240</v>
      </c>
      <c r="D420" s="27" t="s">
        <v>97</v>
      </c>
      <c r="E420" s="26" t="s">
        <v>164</v>
      </c>
      <c r="F420" s="26" t="s">
        <v>164</v>
      </c>
    </row>
    <row r="421" spans="1:6" ht="20.25" customHeight="1" x14ac:dyDescent="0.25">
      <c r="A421" s="59" t="s">
        <v>927</v>
      </c>
      <c r="B421" s="76"/>
      <c r="C421" s="1">
        <v>90</v>
      </c>
      <c r="D421" s="27" t="s">
        <v>97</v>
      </c>
      <c r="E421" s="26" t="s">
        <v>167</v>
      </c>
      <c r="F421" s="26" t="s">
        <v>167</v>
      </c>
    </row>
    <row r="422" spans="1:6" ht="18" customHeight="1" x14ac:dyDescent="0.25">
      <c r="A422" s="59" t="s">
        <v>927</v>
      </c>
      <c r="B422" s="76"/>
      <c r="C422" s="1">
        <v>90</v>
      </c>
      <c r="D422" s="27" t="s">
        <v>97</v>
      </c>
      <c r="E422" s="26" t="s">
        <v>167</v>
      </c>
      <c r="F422" s="26" t="s">
        <v>167</v>
      </c>
    </row>
    <row r="423" spans="1:6" ht="21.75" customHeight="1" x14ac:dyDescent="0.25">
      <c r="A423" s="59" t="s">
        <v>928</v>
      </c>
      <c r="B423" s="25"/>
      <c r="C423" s="1">
        <v>400</v>
      </c>
      <c r="D423" s="81" t="s">
        <v>97</v>
      </c>
      <c r="E423" s="26" t="s">
        <v>161</v>
      </c>
      <c r="F423" s="26" t="s">
        <v>161</v>
      </c>
    </row>
    <row r="424" spans="1:6" ht="46.5" customHeight="1" x14ac:dyDescent="0.25">
      <c r="A424" s="33" t="s">
        <v>991</v>
      </c>
      <c r="B424" s="25" t="s">
        <v>289</v>
      </c>
      <c r="C424" s="1"/>
      <c r="D424" s="26"/>
      <c r="E424" s="27"/>
      <c r="F424" s="27"/>
    </row>
    <row r="425" spans="1:6" ht="25.5" customHeight="1" x14ac:dyDescent="0.25">
      <c r="A425" s="24" t="s">
        <v>290</v>
      </c>
      <c r="B425" s="38" t="s">
        <v>291</v>
      </c>
      <c r="C425" s="1">
        <v>147.6</v>
      </c>
      <c r="D425" s="81" t="s">
        <v>97</v>
      </c>
      <c r="E425" s="26" t="s">
        <v>130</v>
      </c>
      <c r="F425" s="27" t="s">
        <v>130</v>
      </c>
    </row>
    <row r="426" spans="1:6" ht="31.5" customHeight="1" x14ac:dyDescent="0.25">
      <c r="A426" s="59" t="s">
        <v>724</v>
      </c>
      <c r="B426" s="25" t="s">
        <v>719</v>
      </c>
      <c r="C426" s="1">
        <v>361</v>
      </c>
      <c r="D426" s="27" t="s">
        <v>97</v>
      </c>
      <c r="E426" s="26" t="s">
        <v>87</v>
      </c>
      <c r="F426" s="26" t="s">
        <v>87</v>
      </c>
    </row>
    <row r="427" spans="1:6" ht="38.25" customHeight="1" x14ac:dyDescent="0.25">
      <c r="A427" s="33" t="s">
        <v>992</v>
      </c>
      <c r="B427" s="25" t="s">
        <v>14</v>
      </c>
      <c r="C427" s="1"/>
      <c r="D427" s="26"/>
      <c r="E427" s="27"/>
      <c r="F427" s="27"/>
    </row>
    <row r="428" spans="1:6" ht="26.25" customHeight="1" x14ac:dyDescent="0.25">
      <c r="A428" s="24" t="s">
        <v>98</v>
      </c>
      <c r="B428" s="38" t="s">
        <v>99</v>
      </c>
      <c r="C428" s="1">
        <v>500</v>
      </c>
      <c r="D428" s="81" t="s">
        <v>97</v>
      </c>
      <c r="E428" s="26" t="s">
        <v>88</v>
      </c>
      <c r="F428" s="27" t="s">
        <v>88</v>
      </c>
    </row>
    <row r="429" spans="1:6" ht="25.5" x14ac:dyDescent="0.25">
      <c r="A429" s="24" t="s">
        <v>199</v>
      </c>
      <c r="B429" s="25"/>
      <c r="C429" s="1">
        <v>5200</v>
      </c>
      <c r="D429" s="26" t="s">
        <v>97</v>
      </c>
      <c r="E429" s="27" t="s">
        <v>129</v>
      </c>
      <c r="F429" s="27" t="s">
        <v>129</v>
      </c>
    </row>
    <row r="430" spans="1:6" s="18" customFormat="1" ht="27.75" customHeight="1" x14ac:dyDescent="0.25">
      <c r="A430" s="24" t="s">
        <v>427</v>
      </c>
      <c r="B430" s="25" t="s">
        <v>426</v>
      </c>
      <c r="C430" s="6">
        <f>15700+11400+250</f>
        <v>27350</v>
      </c>
      <c r="D430" s="26" t="s">
        <v>97</v>
      </c>
      <c r="E430" s="90" t="s">
        <v>161</v>
      </c>
      <c r="F430" s="90" t="s">
        <v>161</v>
      </c>
    </row>
    <row r="431" spans="1:6" ht="30" customHeight="1" x14ac:dyDescent="0.25">
      <c r="A431" s="33" t="s">
        <v>993</v>
      </c>
      <c r="B431" s="25" t="s">
        <v>82</v>
      </c>
      <c r="C431" s="10"/>
      <c r="D431" s="72"/>
      <c r="E431" s="175"/>
      <c r="F431" s="175"/>
    </row>
    <row r="432" spans="1:6" ht="33.75" customHeight="1" x14ac:dyDescent="0.25">
      <c r="A432" s="24" t="s">
        <v>254</v>
      </c>
      <c r="B432" s="38" t="s">
        <v>204</v>
      </c>
      <c r="C432" s="1">
        <v>1400</v>
      </c>
      <c r="D432" s="26" t="s">
        <v>97</v>
      </c>
      <c r="E432" s="27" t="s">
        <v>129</v>
      </c>
      <c r="F432" s="27" t="s">
        <v>129</v>
      </c>
    </row>
    <row r="433" spans="1:6" ht="33.75" customHeight="1" x14ac:dyDescent="0.25">
      <c r="A433" s="24" t="s">
        <v>246</v>
      </c>
      <c r="B433" s="25" t="s">
        <v>82</v>
      </c>
      <c r="C433" s="1">
        <v>550</v>
      </c>
      <c r="D433" s="26" t="s">
        <v>97</v>
      </c>
      <c r="E433" s="26" t="s">
        <v>130</v>
      </c>
      <c r="F433" s="27" t="s">
        <v>130</v>
      </c>
    </row>
    <row r="434" spans="1:6" ht="33.75" customHeight="1" x14ac:dyDescent="0.25">
      <c r="A434" s="24" t="s">
        <v>98</v>
      </c>
      <c r="B434" s="38" t="s">
        <v>99</v>
      </c>
      <c r="C434" s="1">
        <v>500</v>
      </c>
      <c r="D434" s="27" t="s">
        <v>97</v>
      </c>
      <c r="E434" s="26" t="s">
        <v>88</v>
      </c>
      <c r="F434" s="27" t="s">
        <v>88</v>
      </c>
    </row>
    <row r="435" spans="1:6" ht="33.75" customHeight="1" x14ac:dyDescent="0.25">
      <c r="A435" s="24" t="s">
        <v>904</v>
      </c>
      <c r="B435" s="38" t="s">
        <v>99</v>
      </c>
      <c r="C435" s="6">
        <v>500</v>
      </c>
      <c r="D435" s="27" t="s">
        <v>97</v>
      </c>
      <c r="E435" s="69" t="s">
        <v>166</v>
      </c>
      <c r="F435" s="90" t="s">
        <v>166</v>
      </c>
    </row>
    <row r="436" spans="1:6" ht="31.5" customHeight="1" x14ac:dyDescent="0.25">
      <c r="A436" s="24" t="s">
        <v>530</v>
      </c>
      <c r="B436" s="38"/>
      <c r="C436" s="6"/>
      <c r="D436" s="27"/>
      <c r="E436" s="69"/>
      <c r="F436" s="90"/>
    </row>
    <row r="437" spans="1:6" ht="21.75" customHeight="1" x14ac:dyDescent="0.25">
      <c r="A437" s="24" t="s">
        <v>531</v>
      </c>
      <c r="B437" s="38" t="s">
        <v>532</v>
      </c>
      <c r="C437" s="6">
        <v>10000</v>
      </c>
      <c r="D437" s="26" t="s">
        <v>97</v>
      </c>
      <c r="E437" s="69" t="s">
        <v>162</v>
      </c>
      <c r="F437" s="90" t="s">
        <v>163</v>
      </c>
    </row>
    <row r="438" spans="1:6" s="18" customFormat="1" ht="32.25" customHeight="1" x14ac:dyDescent="0.25">
      <c r="A438" s="24" t="s">
        <v>428</v>
      </c>
      <c r="B438" s="38" t="s">
        <v>99</v>
      </c>
      <c r="C438" s="6">
        <v>1300</v>
      </c>
      <c r="D438" s="26" t="s">
        <v>97</v>
      </c>
      <c r="E438" s="90" t="s">
        <v>161</v>
      </c>
      <c r="F438" s="90" t="s">
        <v>161</v>
      </c>
    </row>
    <row r="439" spans="1:6" s="18" customFormat="1" ht="28.5" customHeight="1" x14ac:dyDescent="0.25">
      <c r="A439" s="24" t="s">
        <v>923</v>
      </c>
      <c r="B439" s="38" t="s">
        <v>204</v>
      </c>
      <c r="C439" s="6">
        <v>80</v>
      </c>
      <c r="D439" s="69" t="s">
        <v>97</v>
      </c>
      <c r="E439" s="90" t="s">
        <v>12</v>
      </c>
      <c r="F439" s="90" t="s">
        <v>12</v>
      </c>
    </row>
    <row r="440" spans="1:6" s="18" customFormat="1" ht="30" customHeight="1" x14ac:dyDescent="0.25">
      <c r="A440" s="24" t="s">
        <v>943</v>
      </c>
      <c r="B440" s="38"/>
      <c r="C440" s="6">
        <v>500</v>
      </c>
      <c r="D440" s="69" t="s">
        <v>97</v>
      </c>
      <c r="E440" s="90" t="s">
        <v>12</v>
      </c>
      <c r="F440" s="90" t="s">
        <v>12</v>
      </c>
    </row>
    <row r="441" spans="1:6" ht="57.75" customHeight="1" x14ac:dyDescent="0.25">
      <c r="A441" s="33" t="s">
        <v>1021</v>
      </c>
      <c r="B441" s="25" t="s">
        <v>118</v>
      </c>
      <c r="C441" s="10"/>
      <c r="D441" s="72"/>
      <c r="E441" s="175"/>
      <c r="F441" s="175"/>
    </row>
    <row r="442" spans="1:6" ht="35.25" customHeight="1" x14ac:dyDescent="0.25">
      <c r="A442" s="24" t="s">
        <v>119</v>
      </c>
      <c r="B442" s="38" t="s">
        <v>120</v>
      </c>
      <c r="C442" s="1">
        <v>2600</v>
      </c>
      <c r="D442" s="84" t="s">
        <v>97</v>
      </c>
      <c r="E442" s="26" t="s">
        <v>88</v>
      </c>
      <c r="F442" s="27" t="s">
        <v>88</v>
      </c>
    </row>
    <row r="443" spans="1:6" ht="36" customHeight="1" x14ac:dyDescent="0.25">
      <c r="A443" s="33" t="s">
        <v>124</v>
      </c>
      <c r="B443" s="25" t="s">
        <v>121</v>
      </c>
      <c r="C443" s="10"/>
      <c r="D443" s="72"/>
      <c r="E443" s="175"/>
      <c r="F443" s="175"/>
    </row>
    <row r="444" spans="1:6" s="18" customFormat="1" ht="38.25" customHeight="1" x14ac:dyDescent="0.25">
      <c r="A444" s="24" t="s">
        <v>122</v>
      </c>
      <c r="B444" s="38" t="s">
        <v>123</v>
      </c>
      <c r="C444" s="1">
        <v>3600</v>
      </c>
      <c r="D444" s="84" t="s">
        <v>97</v>
      </c>
      <c r="E444" s="26" t="s">
        <v>88</v>
      </c>
      <c r="F444" s="27" t="s">
        <v>88</v>
      </c>
    </row>
    <row r="445" spans="1:6" ht="37.5" customHeight="1" x14ac:dyDescent="0.25">
      <c r="A445" s="33" t="s">
        <v>298</v>
      </c>
      <c r="B445" s="25" t="s">
        <v>135</v>
      </c>
      <c r="C445" s="10"/>
      <c r="D445" s="72"/>
      <c r="E445" s="175"/>
      <c r="F445" s="175"/>
    </row>
    <row r="446" spans="1:6" ht="25.5" customHeight="1" x14ac:dyDescent="0.25">
      <c r="A446" s="24" t="s">
        <v>136</v>
      </c>
      <c r="B446" s="38" t="s">
        <v>137</v>
      </c>
      <c r="C446" s="1">
        <v>9127</v>
      </c>
      <c r="D446" s="84" t="s">
        <v>97</v>
      </c>
      <c r="E446" s="26" t="s">
        <v>88</v>
      </c>
      <c r="F446" s="27" t="s">
        <v>88</v>
      </c>
    </row>
    <row r="447" spans="1:6" ht="27.75" customHeight="1" x14ac:dyDescent="0.25">
      <c r="A447" s="24" t="s">
        <v>248</v>
      </c>
      <c r="B447" s="38" t="s">
        <v>249</v>
      </c>
      <c r="C447" s="1">
        <v>2100</v>
      </c>
      <c r="D447" s="84" t="s">
        <v>97</v>
      </c>
      <c r="E447" s="26" t="s">
        <v>130</v>
      </c>
      <c r="F447" s="27" t="s">
        <v>130</v>
      </c>
    </row>
    <row r="448" spans="1:6" ht="22.5" customHeight="1" x14ac:dyDescent="0.25">
      <c r="A448" s="24" t="s">
        <v>365</v>
      </c>
      <c r="B448" s="38" t="s">
        <v>137</v>
      </c>
      <c r="C448" s="1">
        <v>3600</v>
      </c>
      <c r="D448" s="84" t="s">
        <v>97</v>
      </c>
      <c r="E448" s="26" t="s">
        <v>164</v>
      </c>
      <c r="F448" s="27" t="s">
        <v>164</v>
      </c>
    </row>
    <row r="449" spans="1:6" ht="22.5" customHeight="1" x14ac:dyDescent="0.25">
      <c r="A449" s="24" t="s">
        <v>366</v>
      </c>
      <c r="B449" s="38" t="s">
        <v>137</v>
      </c>
      <c r="C449" s="1">
        <v>2168</v>
      </c>
      <c r="D449" s="84" t="s">
        <v>97</v>
      </c>
      <c r="E449" s="26" t="s">
        <v>165</v>
      </c>
      <c r="F449" s="27" t="s">
        <v>166</v>
      </c>
    </row>
    <row r="450" spans="1:6" ht="22.5" customHeight="1" x14ac:dyDescent="0.25">
      <c r="A450" s="88" t="s">
        <v>349</v>
      </c>
      <c r="B450" s="89"/>
      <c r="C450" s="30"/>
      <c r="D450" s="1"/>
      <c r="E450" s="26"/>
      <c r="F450" s="26"/>
    </row>
    <row r="451" spans="1:6" ht="30.75" customHeight="1" x14ac:dyDescent="0.25">
      <c r="A451" s="24" t="s">
        <v>367</v>
      </c>
      <c r="B451" s="91" t="s">
        <v>137</v>
      </c>
      <c r="C451" s="92">
        <v>3580</v>
      </c>
      <c r="D451" s="84" t="s">
        <v>97</v>
      </c>
      <c r="E451" s="26" t="s">
        <v>161</v>
      </c>
      <c r="F451" s="27" t="s">
        <v>161</v>
      </c>
    </row>
    <row r="452" spans="1:6" ht="32.25" customHeight="1" x14ac:dyDescent="0.25">
      <c r="A452" s="33" t="s">
        <v>1022</v>
      </c>
      <c r="B452" s="25" t="s">
        <v>297</v>
      </c>
      <c r="C452" s="1"/>
      <c r="D452" s="32"/>
      <c r="E452" s="82"/>
      <c r="F452" s="27"/>
    </row>
    <row r="453" spans="1:6" ht="39" customHeight="1" x14ac:dyDescent="0.25">
      <c r="A453" s="24" t="s">
        <v>659</v>
      </c>
      <c r="B453" s="25" t="s">
        <v>299</v>
      </c>
      <c r="C453" s="1">
        <v>3665</v>
      </c>
      <c r="D453" s="27" t="s">
        <v>8</v>
      </c>
      <c r="E453" s="26" t="s">
        <v>130</v>
      </c>
      <c r="F453" s="26" t="s">
        <v>130</v>
      </c>
    </row>
    <row r="454" spans="1:6" ht="45" x14ac:dyDescent="0.25">
      <c r="A454" s="24" t="s">
        <v>658</v>
      </c>
      <c r="B454" s="25" t="s">
        <v>20</v>
      </c>
      <c r="C454" s="1">
        <v>18000</v>
      </c>
      <c r="D454" s="27" t="s">
        <v>8</v>
      </c>
      <c r="E454" s="26" t="s">
        <v>164</v>
      </c>
      <c r="F454" s="26" t="s">
        <v>167</v>
      </c>
    </row>
    <row r="455" spans="1:6" ht="25.5" x14ac:dyDescent="0.25">
      <c r="A455" s="24" t="s">
        <v>21</v>
      </c>
      <c r="B455" s="76" t="s">
        <v>949</v>
      </c>
      <c r="C455" s="1">
        <v>1112</v>
      </c>
      <c r="D455" s="27" t="s">
        <v>8</v>
      </c>
      <c r="E455" s="26" t="s">
        <v>166</v>
      </c>
      <c r="F455" s="26" t="s">
        <v>166</v>
      </c>
    </row>
    <row r="456" spans="1:6" ht="36" customHeight="1" x14ac:dyDescent="0.25">
      <c r="A456" s="24" t="s">
        <v>655</v>
      </c>
      <c r="B456" s="25" t="s">
        <v>656</v>
      </c>
      <c r="C456" s="1">
        <v>368</v>
      </c>
      <c r="D456" s="27" t="s">
        <v>8</v>
      </c>
      <c r="E456" s="26" t="s">
        <v>345</v>
      </c>
      <c r="F456" s="26" t="s">
        <v>162</v>
      </c>
    </row>
    <row r="457" spans="1:6" ht="33.75" x14ac:dyDescent="0.25">
      <c r="A457" s="24" t="s">
        <v>837</v>
      </c>
      <c r="B457" s="25" t="s">
        <v>66</v>
      </c>
      <c r="C457" s="1">
        <f>900+1115+700</f>
        <v>2715</v>
      </c>
      <c r="D457" s="27" t="s">
        <v>8</v>
      </c>
      <c r="E457" s="26" t="s">
        <v>87</v>
      </c>
      <c r="F457" s="26" t="s">
        <v>12</v>
      </c>
    </row>
    <row r="458" spans="1:6" ht="40.5" customHeight="1" x14ac:dyDescent="0.25">
      <c r="A458" s="33" t="s">
        <v>851</v>
      </c>
      <c r="B458" s="34" t="s">
        <v>198</v>
      </c>
      <c r="C458" s="1"/>
      <c r="D458" s="75"/>
      <c r="E458" s="36"/>
      <c r="F458" s="36"/>
    </row>
    <row r="459" spans="1:6" ht="62.25" customHeight="1" x14ac:dyDescent="0.25">
      <c r="A459" s="24" t="s">
        <v>677</v>
      </c>
      <c r="B459" s="25" t="s">
        <v>678</v>
      </c>
      <c r="C459" s="82">
        <v>41208</v>
      </c>
      <c r="D459" s="85" t="s">
        <v>8</v>
      </c>
      <c r="E459" s="27" t="s">
        <v>164</v>
      </c>
      <c r="F459" s="27" t="s">
        <v>164</v>
      </c>
    </row>
    <row r="460" spans="1:6" ht="33" customHeight="1" x14ac:dyDescent="0.25">
      <c r="A460" s="24" t="s">
        <v>996</v>
      </c>
      <c r="B460" s="25" t="s">
        <v>40</v>
      </c>
      <c r="C460" s="1">
        <v>5000</v>
      </c>
      <c r="D460" s="20" t="s">
        <v>8</v>
      </c>
      <c r="E460" s="21" t="s">
        <v>162</v>
      </c>
      <c r="F460" s="27" t="s">
        <v>163</v>
      </c>
    </row>
    <row r="461" spans="1:6" ht="25.5" x14ac:dyDescent="0.25">
      <c r="A461" s="24" t="s">
        <v>57</v>
      </c>
      <c r="B461" s="25" t="s">
        <v>41</v>
      </c>
      <c r="C461" s="1">
        <v>13000</v>
      </c>
      <c r="D461" s="26" t="s">
        <v>8</v>
      </c>
      <c r="E461" s="27" t="s">
        <v>161</v>
      </c>
      <c r="F461" s="27" t="s">
        <v>87</v>
      </c>
    </row>
    <row r="462" spans="1:6" ht="22.5" customHeight="1" x14ac:dyDescent="0.25">
      <c r="A462" s="24" t="s">
        <v>269</v>
      </c>
      <c r="B462" s="25"/>
      <c r="C462" s="1">
        <v>5200</v>
      </c>
      <c r="D462" s="26" t="s">
        <v>97</v>
      </c>
      <c r="E462" s="26" t="s">
        <v>130</v>
      </c>
      <c r="F462" s="26" t="s">
        <v>130</v>
      </c>
    </row>
    <row r="463" spans="1:6" ht="22.5" customHeight="1" x14ac:dyDescent="0.25">
      <c r="A463" s="24" t="s">
        <v>796</v>
      </c>
      <c r="B463" s="25" t="s">
        <v>797</v>
      </c>
      <c r="C463" s="1">
        <v>2000</v>
      </c>
      <c r="D463" s="26" t="s">
        <v>97</v>
      </c>
      <c r="E463" s="26" t="s">
        <v>87</v>
      </c>
      <c r="F463" s="26" t="s">
        <v>87</v>
      </c>
    </row>
    <row r="464" spans="1:6" ht="41.25" customHeight="1" x14ac:dyDescent="0.25">
      <c r="A464" s="93" t="s">
        <v>850</v>
      </c>
      <c r="B464" s="76" t="s">
        <v>32</v>
      </c>
      <c r="C464" s="1"/>
      <c r="D464" s="85"/>
      <c r="E464" s="67"/>
      <c r="F464" s="67"/>
    </row>
    <row r="465" spans="1:6" s="97" customFormat="1" ht="51" customHeight="1" x14ac:dyDescent="0.25">
      <c r="A465" s="98" t="s">
        <v>37</v>
      </c>
      <c r="B465" s="94" t="s">
        <v>56</v>
      </c>
      <c r="C465" s="2" t="s">
        <v>858</v>
      </c>
      <c r="D465" s="85" t="s">
        <v>8</v>
      </c>
      <c r="E465" s="27" t="s">
        <v>164</v>
      </c>
      <c r="F465" s="67" t="s">
        <v>167</v>
      </c>
    </row>
    <row r="466" spans="1:6" ht="38.25" customHeight="1" x14ac:dyDescent="0.25">
      <c r="A466" s="86" t="s">
        <v>686</v>
      </c>
      <c r="B466" s="25" t="s">
        <v>32</v>
      </c>
      <c r="C466" s="173">
        <v>101865</v>
      </c>
      <c r="D466" s="26" t="s">
        <v>8</v>
      </c>
      <c r="E466" s="176" t="s">
        <v>167</v>
      </c>
      <c r="F466" s="67" t="s">
        <v>167</v>
      </c>
    </row>
    <row r="467" spans="1:6" ht="27" customHeight="1" x14ac:dyDescent="0.25">
      <c r="A467" s="86" t="s">
        <v>885</v>
      </c>
      <c r="B467" s="25" t="s">
        <v>745</v>
      </c>
      <c r="C467" s="173">
        <v>570.23</v>
      </c>
      <c r="D467" s="26" t="s">
        <v>97</v>
      </c>
      <c r="E467" s="67" t="s">
        <v>163</v>
      </c>
      <c r="F467" s="67" t="s">
        <v>163</v>
      </c>
    </row>
    <row r="468" spans="1:6" ht="23.25" customHeight="1" x14ac:dyDescent="0.25">
      <c r="A468" s="84" t="s">
        <v>744</v>
      </c>
      <c r="B468" s="25" t="s">
        <v>745</v>
      </c>
      <c r="C468" s="1">
        <v>155</v>
      </c>
      <c r="D468" s="26" t="s">
        <v>97</v>
      </c>
      <c r="E468" s="67" t="s">
        <v>163</v>
      </c>
      <c r="F468" s="67" t="s">
        <v>163</v>
      </c>
    </row>
    <row r="469" spans="1:6" ht="48.75" customHeight="1" x14ac:dyDescent="0.25">
      <c r="A469" s="19" t="s">
        <v>997</v>
      </c>
      <c r="B469" s="94" t="s">
        <v>214</v>
      </c>
      <c r="C469" s="2"/>
      <c r="D469" s="26"/>
      <c r="E469" s="27"/>
      <c r="F469" s="27"/>
    </row>
    <row r="470" spans="1:6" ht="42" customHeight="1" x14ac:dyDescent="0.25">
      <c r="A470" s="59" t="s">
        <v>216</v>
      </c>
      <c r="B470" s="25" t="s">
        <v>215</v>
      </c>
      <c r="C470" s="2">
        <f>9000+5700</f>
        <v>14700</v>
      </c>
      <c r="D470" s="20" t="s">
        <v>97</v>
      </c>
      <c r="E470" s="95" t="s">
        <v>129</v>
      </c>
      <c r="F470" s="20" t="s">
        <v>129</v>
      </c>
    </row>
    <row r="471" spans="1:6" ht="38.25" x14ac:dyDescent="0.25">
      <c r="A471" s="59" t="s">
        <v>855</v>
      </c>
      <c r="B471" s="25" t="s">
        <v>215</v>
      </c>
      <c r="C471" s="2">
        <v>14500</v>
      </c>
      <c r="D471" s="20" t="s">
        <v>97</v>
      </c>
      <c r="E471" s="95" t="s">
        <v>130</v>
      </c>
      <c r="F471" s="20" t="s">
        <v>130</v>
      </c>
    </row>
    <row r="472" spans="1:6" ht="32.25" customHeight="1" x14ac:dyDescent="0.25">
      <c r="A472" s="24" t="s">
        <v>21</v>
      </c>
      <c r="B472" s="25" t="s">
        <v>657</v>
      </c>
      <c r="C472" s="1">
        <v>1112</v>
      </c>
      <c r="D472" s="27" t="s">
        <v>8</v>
      </c>
      <c r="E472" s="26" t="s">
        <v>165</v>
      </c>
      <c r="F472" s="26" t="s">
        <v>167</v>
      </c>
    </row>
    <row r="473" spans="1:6" ht="26.25" customHeight="1" x14ac:dyDescent="0.25">
      <c r="A473" s="24" t="s">
        <v>653</v>
      </c>
      <c r="B473" s="25" t="s">
        <v>654</v>
      </c>
      <c r="C473" s="1">
        <v>2538</v>
      </c>
      <c r="D473" s="27" t="s">
        <v>8</v>
      </c>
      <c r="E473" s="26" t="s">
        <v>166</v>
      </c>
      <c r="F473" s="26" t="s">
        <v>345</v>
      </c>
    </row>
    <row r="474" spans="1:6" ht="31.5" customHeight="1" x14ac:dyDescent="0.25">
      <c r="A474" s="24" t="s">
        <v>817</v>
      </c>
      <c r="B474" s="25" t="s">
        <v>654</v>
      </c>
      <c r="C474" s="1">
        <v>3510</v>
      </c>
      <c r="D474" s="27" t="s">
        <v>8</v>
      </c>
      <c r="E474" s="26" t="s">
        <v>163</v>
      </c>
      <c r="F474" s="26" t="s">
        <v>163</v>
      </c>
    </row>
    <row r="475" spans="1:6" ht="22.5" customHeight="1" x14ac:dyDescent="0.25">
      <c r="A475" s="24" t="s">
        <v>615</v>
      </c>
      <c r="B475" s="25" t="s">
        <v>616</v>
      </c>
      <c r="C475" s="1">
        <v>250</v>
      </c>
      <c r="D475" s="26" t="s">
        <v>97</v>
      </c>
      <c r="E475" s="26" t="s">
        <v>87</v>
      </c>
      <c r="F475" s="26" t="s">
        <v>87</v>
      </c>
    </row>
    <row r="476" spans="1:6" ht="22.5" customHeight="1" x14ac:dyDescent="0.25">
      <c r="A476" s="24" t="s">
        <v>872</v>
      </c>
      <c r="B476" s="25" t="s">
        <v>654</v>
      </c>
      <c r="C476" s="1">
        <v>5860</v>
      </c>
      <c r="D476" s="26" t="s">
        <v>97</v>
      </c>
      <c r="E476" s="26" t="s">
        <v>12</v>
      </c>
      <c r="F476" s="26" t="s">
        <v>12</v>
      </c>
    </row>
    <row r="477" spans="1:6" ht="38.25" customHeight="1" x14ac:dyDescent="0.25">
      <c r="A477" s="33" t="s">
        <v>853</v>
      </c>
      <c r="B477" s="25"/>
      <c r="C477" s="1"/>
      <c r="D477" s="26"/>
      <c r="E477" s="27"/>
      <c r="F477" s="27"/>
    </row>
    <row r="478" spans="1:6" ht="45" x14ac:dyDescent="0.25">
      <c r="A478" s="59" t="s">
        <v>77</v>
      </c>
      <c r="B478" s="39" t="s">
        <v>49</v>
      </c>
      <c r="C478" s="2">
        <v>51120</v>
      </c>
      <c r="D478" s="26" t="s">
        <v>97</v>
      </c>
      <c r="E478" s="27" t="s">
        <v>345</v>
      </c>
      <c r="F478" s="27" t="s">
        <v>162</v>
      </c>
    </row>
    <row r="479" spans="1:6" ht="38.25" customHeight="1" x14ac:dyDescent="0.25">
      <c r="A479" s="33" t="s">
        <v>854</v>
      </c>
      <c r="B479" s="34"/>
      <c r="C479" s="1"/>
      <c r="D479" s="35"/>
      <c r="E479" s="36"/>
      <c r="F479" s="36"/>
    </row>
    <row r="480" spans="1:6" s="97" customFormat="1" ht="38.25" customHeight="1" x14ac:dyDescent="0.25">
      <c r="A480" s="24" t="s">
        <v>145</v>
      </c>
      <c r="B480" s="89" t="s">
        <v>144</v>
      </c>
      <c r="C480" s="1">
        <v>13416</v>
      </c>
      <c r="D480" s="26" t="s">
        <v>97</v>
      </c>
      <c r="E480" s="176" t="s">
        <v>88</v>
      </c>
      <c r="F480" s="67" t="s">
        <v>129</v>
      </c>
    </row>
    <row r="481" spans="1:6" ht="24" customHeight="1" x14ac:dyDescent="0.25">
      <c r="A481" s="24" t="s">
        <v>685</v>
      </c>
      <c r="B481" s="25" t="s">
        <v>36</v>
      </c>
      <c r="C481" s="1">
        <v>1320</v>
      </c>
      <c r="D481" s="26" t="s">
        <v>8</v>
      </c>
      <c r="E481" s="27" t="s">
        <v>12</v>
      </c>
      <c r="F481" s="27" t="s">
        <v>12</v>
      </c>
    </row>
    <row r="482" spans="1:6" ht="41.25" customHeight="1" x14ac:dyDescent="0.25">
      <c r="A482" s="24" t="s">
        <v>857</v>
      </c>
      <c r="B482" s="25" t="s">
        <v>54</v>
      </c>
      <c r="C482" s="1" t="s">
        <v>856</v>
      </c>
      <c r="D482" s="85" t="s">
        <v>8</v>
      </c>
      <c r="E482" s="27" t="s">
        <v>164</v>
      </c>
      <c r="F482" s="81" t="s">
        <v>167</v>
      </c>
    </row>
    <row r="483" spans="1:6" ht="26.25" customHeight="1" x14ac:dyDescent="0.25">
      <c r="A483" s="68" t="s">
        <v>38</v>
      </c>
      <c r="B483" s="96" t="s">
        <v>39</v>
      </c>
      <c r="C483" s="6"/>
      <c r="D483" s="85"/>
      <c r="E483" s="27"/>
      <c r="F483" s="27"/>
    </row>
    <row r="484" spans="1:6" ht="29.25" customHeight="1" x14ac:dyDescent="0.25">
      <c r="A484" s="68" t="s">
        <v>687</v>
      </c>
      <c r="B484" s="25" t="s">
        <v>144</v>
      </c>
      <c r="C484" s="6">
        <v>152</v>
      </c>
      <c r="D484" s="85" t="s">
        <v>8</v>
      </c>
      <c r="E484" s="27" t="s">
        <v>87</v>
      </c>
      <c r="F484" s="27" t="s">
        <v>87</v>
      </c>
    </row>
    <row r="485" spans="1:6" ht="26.25" customHeight="1" x14ac:dyDescent="0.25">
      <c r="A485" s="68" t="s">
        <v>871</v>
      </c>
      <c r="B485" s="25" t="s">
        <v>36</v>
      </c>
      <c r="C485" s="6">
        <v>1320</v>
      </c>
      <c r="D485" s="85" t="s">
        <v>8</v>
      </c>
      <c r="E485" s="27" t="s">
        <v>87</v>
      </c>
      <c r="F485" s="27" t="s">
        <v>87</v>
      </c>
    </row>
    <row r="486" spans="1:6" s="97" customFormat="1" ht="38.25" customHeight="1" x14ac:dyDescent="0.25">
      <c r="A486" s="24" t="s">
        <v>791</v>
      </c>
      <c r="B486" s="25" t="s">
        <v>790</v>
      </c>
      <c r="C486" s="1">
        <v>27808</v>
      </c>
      <c r="D486" s="26" t="s">
        <v>97</v>
      </c>
      <c r="E486" s="176" t="s">
        <v>87</v>
      </c>
      <c r="F486" s="67" t="s">
        <v>12</v>
      </c>
    </row>
    <row r="487" spans="1:6" ht="27.75" customHeight="1" x14ac:dyDescent="0.25">
      <c r="A487" s="33" t="s">
        <v>818</v>
      </c>
      <c r="B487" s="25"/>
      <c r="C487" s="1"/>
      <c r="D487" s="26"/>
      <c r="E487" s="27"/>
      <c r="F487" s="27"/>
    </row>
    <row r="488" spans="1:6" s="18" customFormat="1" ht="22.5" customHeight="1" x14ac:dyDescent="0.25">
      <c r="A488" s="24" t="s">
        <v>69</v>
      </c>
      <c r="B488" s="25" t="s">
        <v>68</v>
      </c>
      <c r="C488" s="1">
        <v>6100</v>
      </c>
      <c r="D488" s="26" t="s">
        <v>8</v>
      </c>
      <c r="E488" s="27" t="s">
        <v>167</v>
      </c>
      <c r="F488" s="27" t="s">
        <v>167</v>
      </c>
    </row>
    <row r="489" spans="1:6" ht="22.5" customHeight="1" x14ac:dyDescent="0.25">
      <c r="A489" s="59" t="s">
        <v>545</v>
      </c>
      <c r="B489" s="25" t="s">
        <v>544</v>
      </c>
      <c r="C489" s="2">
        <v>6750</v>
      </c>
      <c r="D489" s="20" t="s">
        <v>8</v>
      </c>
      <c r="E489" s="27" t="s">
        <v>166</v>
      </c>
      <c r="F489" s="27" t="s">
        <v>166</v>
      </c>
    </row>
    <row r="490" spans="1:6" ht="22.5" customHeight="1" x14ac:dyDescent="0.25">
      <c r="A490" s="59" t="s">
        <v>546</v>
      </c>
      <c r="B490" s="25"/>
      <c r="C490" s="2"/>
      <c r="D490" s="20"/>
      <c r="E490" s="27"/>
      <c r="F490" s="27"/>
    </row>
    <row r="491" spans="1:6" ht="47.25" customHeight="1" x14ac:dyDescent="0.25">
      <c r="A491" s="33" t="s">
        <v>725</v>
      </c>
      <c r="B491" s="25" t="s">
        <v>22</v>
      </c>
      <c r="C491" s="82"/>
      <c r="D491" s="26"/>
      <c r="E491" s="27"/>
      <c r="F491" s="27"/>
    </row>
    <row r="492" spans="1:6" ht="25.5" x14ac:dyDescent="0.25">
      <c r="A492" s="24" t="s">
        <v>23</v>
      </c>
      <c r="B492" s="25" t="s">
        <v>24</v>
      </c>
      <c r="C492" s="82">
        <v>8000</v>
      </c>
      <c r="D492" s="26" t="s">
        <v>8</v>
      </c>
      <c r="E492" s="26" t="s">
        <v>164</v>
      </c>
      <c r="F492" s="26" t="s">
        <v>164</v>
      </c>
    </row>
    <row r="493" spans="1:6" ht="25.5" x14ac:dyDescent="0.25">
      <c r="A493" s="24" t="s">
        <v>55</v>
      </c>
      <c r="B493" s="25" t="s">
        <v>25</v>
      </c>
      <c r="C493" s="1">
        <v>14000</v>
      </c>
      <c r="D493" s="26" t="s">
        <v>8</v>
      </c>
      <c r="E493" s="26" t="s">
        <v>164</v>
      </c>
      <c r="F493" s="26" t="s">
        <v>164</v>
      </c>
    </row>
    <row r="494" spans="1:6" ht="25.5" x14ac:dyDescent="0.25">
      <c r="A494" s="24" t="s">
        <v>798</v>
      </c>
      <c r="B494" s="25" t="s">
        <v>25</v>
      </c>
      <c r="C494" s="1">
        <v>680</v>
      </c>
      <c r="D494" s="26" t="s">
        <v>8</v>
      </c>
      <c r="E494" s="26"/>
      <c r="F494" s="26"/>
    </row>
    <row r="495" spans="1:6" ht="25.5" x14ac:dyDescent="0.25">
      <c r="A495" s="24" t="s">
        <v>799</v>
      </c>
      <c r="B495" s="25" t="s">
        <v>25</v>
      </c>
      <c r="C495" s="1">
        <v>250</v>
      </c>
      <c r="D495" s="26" t="s">
        <v>8</v>
      </c>
      <c r="E495" s="26" t="s">
        <v>87</v>
      </c>
      <c r="F495" s="26" t="s">
        <v>87</v>
      </c>
    </row>
    <row r="496" spans="1:6" ht="17.25" customHeight="1" x14ac:dyDescent="0.25">
      <c r="A496" s="24" t="s">
        <v>830</v>
      </c>
      <c r="B496" s="25" t="s">
        <v>831</v>
      </c>
      <c r="C496" s="1">
        <v>272.27999999999997</v>
      </c>
      <c r="D496" s="26" t="s">
        <v>8</v>
      </c>
      <c r="E496" s="26" t="s">
        <v>87</v>
      </c>
      <c r="F496" s="26" t="s">
        <v>12</v>
      </c>
    </row>
    <row r="497" spans="1:6" ht="25.5" x14ac:dyDescent="0.25">
      <c r="A497" s="59" t="s">
        <v>93</v>
      </c>
      <c r="B497" s="25"/>
      <c r="C497" s="2">
        <v>6405</v>
      </c>
      <c r="D497" s="20" t="s">
        <v>8</v>
      </c>
      <c r="E497" s="95" t="s">
        <v>88</v>
      </c>
      <c r="F497" s="20" t="s">
        <v>88</v>
      </c>
    </row>
    <row r="498" spans="1:6" ht="28.5" customHeight="1" x14ac:dyDescent="0.25">
      <c r="A498" s="59" t="s">
        <v>92</v>
      </c>
      <c r="B498" s="25"/>
      <c r="C498" s="2">
        <v>46113</v>
      </c>
      <c r="D498" s="20" t="s">
        <v>8</v>
      </c>
      <c r="E498" s="95" t="s">
        <v>88</v>
      </c>
      <c r="F498" s="20" t="s">
        <v>88</v>
      </c>
    </row>
    <row r="499" spans="1:6" ht="31.5" customHeight="1" x14ac:dyDescent="0.25">
      <c r="A499" s="59" t="s">
        <v>132</v>
      </c>
      <c r="B499" s="25"/>
      <c r="C499" s="2">
        <v>24702</v>
      </c>
      <c r="D499" s="20" t="s">
        <v>8</v>
      </c>
      <c r="E499" s="95" t="s">
        <v>88</v>
      </c>
      <c r="F499" s="20" t="s">
        <v>88</v>
      </c>
    </row>
    <row r="500" spans="1:6" s="97" customFormat="1" ht="38.25" x14ac:dyDescent="0.25">
      <c r="A500" s="59" t="s">
        <v>314</v>
      </c>
      <c r="B500" s="25"/>
      <c r="C500" s="2">
        <v>3836.44</v>
      </c>
      <c r="D500" s="20" t="s">
        <v>97</v>
      </c>
      <c r="E500" s="95" t="s">
        <v>130</v>
      </c>
      <c r="F500" s="20" t="s">
        <v>130</v>
      </c>
    </row>
    <row r="501" spans="1:6" s="97" customFormat="1" ht="25.5" x14ac:dyDescent="0.25">
      <c r="A501" s="59" t="s">
        <v>726</v>
      </c>
      <c r="B501" s="25"/>
      <c r="C501" s="2">
        <v>21760</v>
      </c>
      <c r="D501" s="20" t="s">
        <v>97</v>
      </c>
      <c r="E501" s="95" t="s">
        <v>162</v>
      </c>
      <c r="F501" s="20" t="s">
        <v>162</v>
      </c>
    </row>
    <row r="502" spans="1:6" s="97" customFormat="1" x14ac:dyDescent="0.25">
      <c r="A502" s="59" t="s">
        <v>92</v>
      </c>
      <c r="B502" s="25"/>
      <c r="C502" s="2">
        <v>64541.09</v>
      </c>
      <c r="D502" s="20" t="s">
        <v>97</v>
      </c>
      <c r="E502" s="95" t="s">
        <v>87</v>
      </c>
      <c r="F502" s="20" t="s">
        <v>87</v>
      </c>
    </row>
    <row r="503" spans="1:6" ht="33.75" customHeight="1" x14ac:dyDescent="0.25">
      <c r="A503" s="33" t="s">
        <v>964</v>
      </c>
      <c r="B503" s="25" t="s">
        <v>67</v>
      </c>
      <c r="C503" s="82"/>
      <c r="D503" s="26"/>
      <c r="E503" s="27"/>
      <c r="F503" s="27"/>
    </row>
    <row r="504" spans="1:6" ht="45" x14ac:dyDescent="0.25">
      <c r="A504" s="59" t="s">
        <v>966</v>
      </c>
      <c r="B504" s="25" t="s">
        <v>965</v>
      </c>
      <c r="C504" s="2">
        <v>84000</v>
      </c>
      <c r="D504" s="20" t="s">
        <v>97</v>
      </c>
      <c r="E504" s="95" t="s">
        <v>12</v>
      </c>
      <c r="F504" s="20" t="s">
        <v>12</v>
      </c>
    </row>
    <row r="505" spans="1:6" ht="25.5" customHeight="1" x14ac:dyDescent="0.25">
      <c r="A505" s="33" t="s">
        <v>852</v>
      </c>
      <c r="B505" s="25" t="s">
        <v>26</v>
      </c>
      <c r="C505" s="1"/>
      <c r="D505" s="26"/>
      <c r="E505" s="27"/>
      <c r="F505" s="27"/>
    </row>
    <row r="506" spans="1:6" ht="36" customHeight="1" x14ac:dyDescent="0.25">
      <c r="A506" s="24" t="s">
        <v>29</v>
      </c>
      <c r="B506" s="25" t="s">
        <v>30</v>
      </c>
      <c r="C506" s="74" t="s">
        <v>859</v>
      </c>
      <c r="D506" s="27" t="s">
        <v>8</v>
      </c>
      <c r="E506" s="27" t="s">
        <v>164</v>
      </c>
      <c r="F506" s="27" t="s">
        <v>167</v>
      </c>
    </row>
    <row r="507" spans="1:6" ht="32.25" customHeight="1" x14ac:dyDescent="0.25">
      <c r="A507" s="24" t="s">
        <v>27</v>
      </c>
      <c r="B507" s="76" t="s">
        <v>28</v>
      </c>
      <c r="C507" s="22" t="s">
        <v>860</v>
      </c>
      <c r="D507" s="26" t="s">
        <v>8</v>
      </c>
      <c r="E507" s="27" t="s">
        <v>164</v>
      </c>
      <c r="F507" s="27" t="s">
        <v>167</v>
      </c>
    </row>
    <row r="508" spans="1:6" ht="31.5" customHeight="1" x14ac:dyDescent="0.25">
      <c r="A508" s="24" t="s">
        <v>83</v>
      </c>
      <c r="B508" s="76" t="s">
        <v>64</v>
      </c>
      <c r="C508" s="177" t="s">
        <v>861</v>
      </c>
      <c r="D508" s="26" t="s">
        <v>8</v>
      </c>
      <c r="E508" s="27" t="s">
        <v>164</v>
      </c>
      <c r="F508" s="27" t="s">
        <v>167</v>
      </c>
    </row>
    <row r="509" spans="1:6" ht="33" customHeight="1" x14ac:dyDescent="0.25">
      <c r="A509" s="24" t="s">
        <v>196</v>
      </c>
      <c r="B509" s="25" t="s">
        <v>47</v>
      </c>
      <c r="C509" s="74">
        <v>1265</v>
      </c>
      <c r="D509" s="27" t="s">
        <v>8</v>
      </c>
      <c r="E509" s="27" t="s">
        <v>129</v>
      </c>
      <c r="F509" s="27" t="s">
        <v>130</v>
      </c>
    </row>
    <row r="510" spans="1:6" ht="39.75" customHeight="1" x14ac:dyDescent="0.25">
      <c r="A510" s="19" t="s">
        <v>998</v>
      </c>
      <c r="B510" s="25" t="s">
        <v>288</v>
      </c>
      <c r="C510" s="2"/>
      <c r="D510" s="20"/>
      <c r="E510" s="27"/>
      <c r="F510" s="27"/>
    </row>
    <row r="511" spans="1:6" ht="24" customHeight="1" x14ac:dyDescent="0.25">
      <c r="A511" s="84" t="s">
        <v>286</v>
      </c>
      <c r="B511" s="89" t="s">
        <v>287</v>
      </c>
      <c r="C511" s="82">
        <f>2389*16</f>
        <v>38224</v>
      </c>
      <c r="D511" s="27" t="s">
        <v>8</v>
      </c>
      <c r="E511" s="27" t="s">
        <v>130</v>
      </c>
      <c r="F511" s="27" t="s">
        <v>164</v>
      </c>
    </row>
    <row r="512" spans="1:6" ht="25.5" x14ac:dyDescent="0.25">
      <c r="A512" s="84" t="s">
        <v>874</v>
      </c>
      <c r="B512" s="89" t="s">
        <v>875</v>
      </c>
      <c r="C512" s="82">
        <v>35175</v>
      </c>
      <c r="D512" s="26" t="s">
        <v>8</v>
      </c>
      <c r="E512" s="27" t="s">
        <v>12</v>
      </c>
      <c r="F512" s="27" t="s">
        <v>12</v>
      </c>
    </row>
    <row r="513" spans="1:6" ht="26.25" customHeight="1" x14ac:dyDescent="0.25">
      <c r="A513" s="84" t="s">
        <v>788</v>
      </c>
      <c r="B513" s="89" t="s">
        <v>287</v>
      </c>
      <c r="C513" s="82">
        <v>8907</v>
      </c>
      <c r="D513" s="26" t="s">
        <v>8</v>
      </c>
      <c r="E513" s="27" t="s">
        <v>161</v>
      </c>
      <c r="F513" s="27" t="s">
        <v>87</v>
      </c>
    </row>
    <row r="514" spans="1:6" ht="15.75" x14ac:dyDescent="0.25">
      <c r="A514" s="19" t="s">
        <v>1023</v>
      </c>
      <c r="B514" s="25"/>
      <c r="C514" s="2"/>
      <c r="D514" s="20"/>
      <c r="E514" s="27"/>
      <c r="F514" s="27"/>
    </row>
    <row r="515" spans="1:6" ht="24.75" customHeight="1" x14ac:dyDescent="0.25">
      <c r="A515" s="98" t="s">
        <v>792</v>
      </c>
      <c r="B515" s="89" t="s">
        <v>873</v>
      </c>
      <c r="C515" s="99">
        <v>19580</v>
      </c>
      <c r="D515" s="20" t="s">
        <v>8</v>
      </c>
      <c r="E515" s="27" t="s">
        <v>87</v>
      </c>
      <c r="F515" s="27" t="s">
        <v>87</v>
      </c>
    </row>
    <row r="516" spans="1:6" ht="30" customHeight="1" x14ac:dyDescent="0.25">
      <c r="A516" s="33" t="s">
        <v>200</v>
      </c>
      <c r="B516" s="37" t="s">
        <v>201</v>
      </c>
      <c r="C516" s="1"/>
      <c r="D516" s="26"/>
      <c r="E516" s="27"/>
      <c r="F516" s="27"/>
    </row>
    <row r="517" spans="1:6" ht="30" customHeight="1" x14ac:dyDescent="0.25">
      <c r="A517" s="24" t="s">
        <v>202</v>
      </c>
      <c r="B517" s="25" t="s">
        <v>203</v>
      </c>
      <c r="C517" s="1">
        <v>2000</v>
      </c>
      <c r="D517" s="26" t="s">
        <v>97</v>
      </c>
      <c r="E517" s="27" t="s">
        <v>129</v>
      </c>
      <c r="F517" s="27" t="s">
        <v>129</v>
      </c>
    </row>
    <row r="518" spans="1:6" ht="33.75" x14ac:dyDescent="0.25">
      <c r="A518" s="24" t="s">
        <v>208</v>
      </c>
      <c r="B518" s="25" t="s">
        <v>201</v>
      </c>
      <c r="C518" s="1">
        <f>425</f>
        <v>425</v>
      </c>
      <c r="D518" s="26" t="s">
        <v>97</v>
      </c>
      <c r="E518" s="27" t="s">
        <v>129</v>
      </c>
      <c r="F518" s="27" t="s">
        <v>129</v>
      </c>
    </row>
    <row r="519" spans="1:6" ht="33.75" x14ac:dyDescent="0.25">
      <c r="A519" s="33" t="s">
        <v>309</v>
      </c>
      <c r="B519" s="25" t="s">
        <v>65</v>
      </c>
      <c r="C519" s="1"/>
      <c r="D519" s="26"/>
      <c r="E519" s="27"/>
      <c r="F519" s="27"/>
    </row>
    <row r="520" spans="1:6" x14ac:dyDescent="0.25">
      <c r="A520" s="24" t="s">
        <v>168</v>
      </c>
      <c r="B520" s="25" t="s">
        <v>104</v>
      </c>
      <c r="C520" s="1" t="s">
        <v>105</v>
      </c>
      <c r="D520" s="26" t="s">
        <v>106</v>
      </c>
      <c r="E520" s="27" t="s">
        <v>88</v>
      </c>
      <c r="F520" s="27" t="s">
        <v>88</v>
      </c>
    </row>
    <row r="521" spans="1:6" x14ac:dyDescent="0.25">
      <c r="A521" s="24" t="s">
        <v>310</v>
      </c>
      <c r="B521" s="25" t="s">
        <v>104</v>
      </c>
      <c r="C521" s="1">
        <v>2529</v>
      </c>
      <c r="D521" s="26" t="s">
        <v>97</v>
      </c>
      <c r="E521" s="27" t="s">
        <v>130</v>
      </c>
      <c r="F521" s="27"/>
    </row>
    <row r="522" spans="1:6" x14ac:dyDescent="0.25">
      <c r="A522" s="24" t="s">
        <v>999</v>
      </c>
      <c r="B522" s="25" t="s">
        <v>104</v>
      </c>
      <c r="C522" s="1">
        <f>318.41+330.28</f>
        <v>648.69000000000005</v>
      </c>
      <c r="D522" s="26" t="s">
        <v>97</v>
      </c>
      <c r="E522" s="27" t="s">
        <v>130</v>
      </c>
      <c r="F522" s="27"/>
    </row>
    <row r="523" spans="1:6" x14ac:dyDescent="0.25">
      <c r="A523" s="23" t="s">
        <v>674</v>
      </c>
      <c r="B523" s="25"/>
      <c r="C523" s="1"/>
      <c r="D523" s="26"/>
      <c r="E523" s="27"/>
      <c r="F523" s="27"/>
    </row>
    <row r="524" spans="1:6" x14ac:dyDescent="0.25">
      <c r="A524" s="24" t="s">
        <v>1000</v>
      </c>
      <c r="B524" s="25"/>
      <c r="C524" s="1"/>
      <c r="D524" s="26"/>
      <c r="E524" s="27"/>
      <c r="F524" s="27"/>
    </row>
    <row r="525" spans="1:6" ht="25.5" x14ac:dyDescent="0.25">
      <c r="A525" s="24" t="s">
        <v>1001</v>
      </c>
      <c r="B525" s="25" t="s">
        <v>104</v>
      </c>
      <c r="C525" s="1">
        <v>1440</v>
      </c>
      <c r="D525" s="26" t="s">
        <v>748</v>
      </c>
      <c r="E525" s="27" t="s">
        <v>163</v>
      </c>
      <c r="F525" s="27" t="s">
        <v>163</v>
      </c>
    </row>
    <row r="526" spans="1:6" ht="25.5" x14ac:dyDescent="0.25">
      <c r="A526" s="24" t="s">
        <v>675</v>
      </c>
      <c r="B526" s="25" t="s">
        <v>104</v>
      </c>
      <c r="C526" s="1">
        <v>850</v>
      </c>
      <c r="D526" s="26" t="s">
        <v>97</v>
      </c>
      <c r="E526" s="27" t="s">
        <v>87</v>
      </c>
      <c r="F526" s="27" t="s">
        <v>87</v>
      </c>
    </row>
    <row r="527" spans="1:6" ht="24.75" customHeight="1" x14ac:dyDescent="0.25">
      <c r="A527" s="24" t="s">
        <v>681</v>
      </c>
      <c r="B527" s="25" t="s">
        <v>104</v>
      </c>
      <c r="C527" s="1">
        <v>600</v>
      </c>
      <c r="D527" s="26" t="s">
        <v>97</v>
      </c>
      <c r="E527" s="27" t="s">
        <v>87</v>
      </c>
      <c r="F527" s="27" t="s">
        <v>87</v>
      </c>
    </row>
    <row r="528" spans="1:6" x14ac:dyDescent="0.25">
      <c r="A528" s="24" t="s">
        <v>1002</v>
      </c>
      <c r="B528" s="25" t="s">
        <v>104</v>
      </c>
      <c r="C528" s="1">
        <f>(52.95+500)*5</f>
        <v>2764.75</v>
      </c>
      <c r="D528" s="26" t="s">
        <v>97</v>
      </c>
      <c r="E528" s="27" t="s">
        <v>130</v>
      </c>
      <c r="F528" s="27"/>
    </row>
    <row r="529" spans="1:6" ht="21.75" customHeight="1" x14ac:dyDescent="0.25">
      <c r="A529" s="24" t="s">
        <v>931</v>
      </c>
      <c r="B529" s="25" t="s">
        <v>104</v>
      </c>
      <c r="C529" s="1">
        <v>3000</v>
      </c>
      <c r="D529" s="26" t="s">
        <v>97</v>
      </c>
      <c r="E529" s="27" t="s">
        <v>12</v>
      </c>
      <c r="F529" s="27" t="s">
        <v>12</v>
      </c>
    </row>
    <row r="530" spans="1:6" ht="33.75" x14ac:dyDescent="0.25">
      <c r="A530" s="33" t="s">
        <v>1003</v>
      </c>
      <c r="B530" s="25" t="s">
        <v>70</v>
      </c>
      <c r="C530" s="1"/>
      <c r="D530" s="26"/>
      <c r="E530" s="27"/>
      <c r="F530" s="27"/>
    </row>
    <row r="531" spans="1:6" ht="25.5" x14ac:dyDescent="0.25">
      <c r="A531" s="24" t="s">
        <v>414</v>
      </c>
      <c r="B531" s="25"/>
      <c r="C531" s="1" t="s">
        <v>195</v>
      </c>
      <c r="D531" s="26" t="s">
        <v>106</v>
      </c>
      <c r="E531" s="27" t="s">
        <v>88</v>
      </c>
      <c r="F531" s="27" t="s">
        <v>88</v>
      </c>
    </row>
    <row r="532" spans="1:6" x14ac:dyDescent="0.25">
      <c r="A532" s="24" t="s">
        <v>1004</v>
      </c>
      <c r="B532" s="25"/>
      <c r="C532" s="1">
        <v>2387</v>
      </c>
      <c r="D532" s="26" t="s">
        <v>106</v>
      </c>
      <c r="E532" s="27" t="s">
        <v>88</v>
      </c>
      <c r="F532" s="27" t="s">
        <v>88</v>
      </c>
    </row>
    <row r="533" spans="1:6" ht="24" customHeight="1" x14ac:dyDescent="0.2">
      <c r="A533" s="127" t="s">
        <v>896</v>
      </c>
      <c r="B533" s="133" t="s">
        <v>897</v>
      </c>
      <c r="C533" s="1">
        <v>2575</v>
      </c>
      <c r="D533" s="26" t="s">
        <v>106</v>
      </c>
      <c r="E533" s="27" t="s">
        <v>166</v>
      </c>
      <c r="F533" s="27" t="s">
        <v>162</v>
      </c>
    </row>
    <row r="534" spans="1:6" x14ac:dyDescent="0.25">
      <c r="A534" s="23" t="s">
        <v>349</v>
      </c>
      <c r="B534" s="25"/>
      <c r="C534" s="1"/>
      <c r="D534" s="26"/>
      <c r="E534" s="27"/>
      <c r="F534" s="27"/>
    </row>
    <row r="535" spans="1:6" ht="45" x14ac:dyDescent="0.25">
      <c r="A535" s="24" t="s">
        <v>504</v>
      </c>
      <c r="B535" s="25" t="s">
        <v>505</v>
      </c>
      <c r="C535" s="1">
        <v>1066.49</v>
      </c>
      <c r="D535" s="26" t="s">
        <v>97</v>
      </c>
      <c r="E535" s="27" t="s">
        <v>161</v>
      </c>
      <c r="F535" s="27" t="s">
        <v>161</v>
      </c>
    </row>
    <row r="536" spans="1:6" ht="45" x14ac:dyDescent="0.25">
      <c r="A536" s="24" t="s">
        <v>1005</v>
      </c>
      <c r="B536" s="25" t="s">
        <v>505</v>
      </c>
      <c r="C536" s="1">
        <v>2345</v>
      </c>
      <c r="D536" s="26" t="s">
        <v>97</v>
      </c>
      <c r="E536" s="27" t="s">
        <v>163</v>
      </c>
      <c r="F536" s="27" t="s">
        <v>161</v>
      </c>
    </row>
    <row r="537" spans="1:6" ht="45" x14ac:dyDescent="0.25">
      <c r="A537" s="24" t="s">
        <v>932</v>
      </c>
      <c r="B537" s="25" t="s">
        <v>505</v>
      </c>
      <c r="C537" s="1">
        <v>1500</v>
      </c>
      <c r="D537" s="26" t="s">
        <v>97</v>
      </c>
      <c r="E537" s="27" t="s">
        <v>12</v>
      </c>
      <c r="F537" s="27" t="s">
        <v>12</v>
      </c>
    </row>
    <row r="538" spans="1:6" ht="45" x14ac:dyDescent="0.25">
      <c r="A538" s="33" t="s">
        <v>1006</v>
      </c>
      <c r="B538" s="25" t="s">
        <v>307</v>
      </c>
      <c r="C538" s="1"/>
      <c r="D538" s="26"/>
      <c r="E538" s="27"/>
      <c r="F538" s="27"/>
    </row>
    <row r="539" spans="1:6" x14ac:dyDescent="0.25">
      <c r="A539" s="24" t="s">
        <v>308</v>
      </c>
      <c r="B539" s="25"/>
      <c r="C539" s="1">
        <v>300</v>
      </c>
      <c r="D539" s="26" t="s">
        <v>97</v>
      </c>
      <c r="E539" s="27" t="s">
        <v>130</v>
      </c>
      <c r="F539" s="27"/>
    </row>
    <row r="540" spans="1:6" ht="47.25" customHeight="1" x14ac:dyDescent="0.25">
      <c r="A540" s="24" t="s">
        <v>308</v>
      </c>
      <c r="B540" s="25" t="s">
        <v>307</v>
      </c>
      <c r="C540" s="1">
        <v>300</v>
      </c>
      <c r="D540" s="26" t="s">
        <v>97</v>
      </c>
      <c r="E540" s="27" t="s">
        <v>161</v>
      </c>
      <c r="F540" s="27" t="s">
        <v>161</v>
      </c>
    </row>
    <row r="541" spans="1:6" ht="47.25" customHeight="1" x14ac:dyDescent="0.25">
      <c r="A541" s="24" t="s">
        <v>506</v>
      </c>
      <c r="B541" s="25" t="s">
        <v>507</v>
      </c>
      <c r="C541" s="1">
        <v>34.76</v>
      </c>
      <c r="D541" s="26" t="s">
        <v>97</v>
      </c>
      <c r="E541" s="27" t="s">
        <v>161</v>
      </c>
      <c r="F541" s="27" t="s">
        <v>161</v>
      </c>
    </row>
    <row r="542" spans="1:6" ht="25.5" customHeight="1" x14ac:dyDescent="0.25">
      <c r="A542" s="24" t="s">
        <v>1007</v>
      </c>
      <c r="B542" s="25" t="s">
        <v>307</v>
      </c>
      <c r="C542" s="1" t="s">
        <v>624</v>
      </c>
      <c r="D542" s="26" t="s">
        <v>97</v>
      </c>
      <c r="E542" s="27" t="s">
        <v>161</v>
      </c>
      <c r="F542" s="27" t="s">
        <v>161</v>
      </c>
    </row>
    <row r="543" spans="1:6" ht="47.25" customHeight="1" x14ac:dyDescent="0.25">
      <c r="A543" s="24" t="s">
        <v>308</v>
      </c>
      <c r="B543" s="25" t="s">
        <v>307</v>
      </c>
      <c r="C543" s="1">
        <v>300</v>
      </c>
      <c r="D543" s="26" t="s">
        <v>97</v>
      </c>
      <c r="E543" s="27" t="s">
        <v>161</v>
      </c>
      <c r="F543" s="27" t="s">
        <v>161</v>
      </c>
    </row>
    <row r="544" spans="1:6" ht="45" x14ac:dyDescent="0.25">
      <c r="A544" s="19" t="s">
        <v>115</v>
      </c>
      <c r="B544" s="94" t="s">
        <v>42</v>
      </c>
      <c r="C544" s="2"/>
      <c r="D544" s="26"/>
      <c r="E544" s="27"/>
      <c r="F544" s="27"/>
    </row>
    <row r="545" spans="1:6" ht="38.25" x14ac:dyDescent="0.25">
      <c r="A545" s="59" t="s">
        <v>116</v>
      </c>
      <c r="B545" s="25" t="s">
        <v>117</v>
      </c>
      <c r="C545" s="2">
        <v>581</v>
      </c>
      <c r="D545" s="20" t="s">
        <v>97</v>
      </c>
      <c r="E545" s="95" t="s">
        <v>88</v>
      </c>
      <c r="F545" s="20" t="s">
        <v>88</v>
      </c>
    </row>
    <row r="546" spans="1:6" x14ac:dyDescent="0.25">
      <c r="A546" s="59" t="s">
        <v>133</v>
      </c>
      <c r="B546" s="25"/>
      <c r="C546" s="2">
        <v>59.24</v>
      </c>
      <c r="D546" s="20" t="s">
        <v>97</v>
      </c>
      <c r="E546" s="95" t="s">
        <v>88</v>
      </c>
      <c r="F546" s="20" t="s">
        <v>88</v>
      </c>
    </row>
    <row r="547" spans="1:6" x14ac:dyDescent="0.25">
      <c r="A547" s="59" t="s">
        <v>134</v>
      </c>
      <c r="B547" s="25"/>
      <c r="C547" s="2">
        <v>7027.8</v>
      </c>
      <c r="D547" s="20" t="s">
        <v>97</v>
      </c>
      <c r="E547" s="95" t="s">
        <v>88</v>
      </c>
      <c r="F547" s="20" t="s">
        <v>88</v>
      </c>
    </row>
    <row r="548" spans="1:6" x14ac:dyDescent="0.25">
      <c r="A548" s="59" t="s">
        <v>148</v>
      </c>
      <c r="B548" s="25"/>
      <c r="C548" s="2">
        <f>680*5</f>
        <v>3400</v>
      </c>
      <c r="D548" s="20" t="s">
        <v>97</v>
      </c>
      <c r="E548" s="95" t="s">
        <v>88</v>
      </c>
      <c r="F548" s="20" t="s">
        <v>88</v>
      </c>
    </row>
    <row r="549" spans="1:6" ht="25.5" x14ac:dyDescent="0.25">
      <c r="A549" s="59" t="s">
        <v>160</v>
      </c>
      <c r="B549" s="25"/>
      <c r="C549" s="2">
        <f>8460*4.5</f>
        <v>38070</v>
      </c>
      <c r="D549" s="20" t="s">
        <v>97</v>
      </c>
      <c r="E549" s="95" t="s">
        <v>88</v>
      </c>
      <c r="F549" s="20" t="s">
        <v>88</v>
      </c>
    </row>
    <row r="550" spans="1:6" x14ac:dyDescent="0.25">
      <c r="A550" s="59" t="s">
        <v>183</v>
      </c>
      <c r="B550" s="25"/>
      <c r="C550" s="2">
        <v>5000</v>
      </c>
      <c r="D550" s="20" t="s">
        <v>97</v>
      </c>
      <c r="E550" s="95" t="s">
        <v>129</v>
      </c>
      <c r="F550" s="20" t="s">
        <v>129</v>
      </c>
    </row>
    <row r="551" spans="1:6" ht="22.5" customHeight="1" x14ac:dyDescent="0.25">
      <c r="A551" s="59" t="s">
        <v>197</v>
      </c>
      <c r="B551" s="25"/>
      <c r="C551" s="2">
        <v>900</v>
      </c>
      <c r="D551" s="20" t="s">
        <v>97</v>
      </c>
      <c r="E551" s="95" t="s">
        <v>129</v>
      </c>
      <c r="F551" s="20" t="s">
        <v>129</v>
      </c>
    </row>
    <row r="552" spans="1:6" ht="20.25" customHeight="1" x14ac:dyDescent="0.25">
      <c r="A552" s="59" t="s">
        <v>306</v>
      </c>
      <c r="B552" s="94"/>
      <c r="C552" s="2">
        <v>3350</v>
      </c>
      <c r="D552" s="20" t="s">
        <v>97</v>
      </c>
      <c r="E552" s="95" t="s">
        <v>130</v>
      </c>
      <c r="F552" s="20"/>
    </row>
    <row r="553" spans="1:6" ht="25.5" customHeight="1" x14ac:dyDescent="0.25">
      <c r="A553" s="59" t="s">
        <v>331</v>
      </c>
      <c r="B553" s="94"/>
      <c r="C553" s="2">
        <v>25</v>
      </c>
      <c r="D553" s="20" t="s">
        <v>97</v>
      </c>
      <c r="E553" s="95" t="s">
        <v>130</v>
      </c>
      <c r="F553" s="20" t="s">
        <v>164</v>
      </c>
    </row>
    <row r="554" spans="1:6" ht="25.5" customHeight="1" x14ac:dyDescent="0.25">
      <c r="A554" s="59" t="s">
        <v>1008</v>
      </c>
      <c r="B554" s="94"/>
      <c r="C554" s="2">
        <f>742*2</f>
        <v>1484</v>
      </c>
      <c r="D554" s="20" t="s">
        <v>97</v>
      </c>
      <c r="E554" s="95" t="s">
        <v>164</v>
      </c>
      <c r="F554" s="20"/>
    </row>
    <row r="555" spans="1:6" s="18" customFormat="1" ht="28.5" customHeight="1" x14ac:dyDescent="0.25">
      <c r="A555" s="59" t="s">
        <v>368</v>
      </c>
      <c r="B555" s="94"/>
      <c r="C555" s="2">
        <v>1900</v>
      </c>
      <c r="D555" s="101" t="s">
        <v>97</v>
      </c>
      <c r="E555" s="95" t="s">
        <v>164</v>
      </c>
      <c r="F555" s="20" t="s">
        <v>164</v>
      </c>
    </row>
    <row r="556" spans="1:6" ht="22.5" customHeight="1" x14ac:dyDescent="0.25">
      <c r="A556" s="59" t="s">
        <v>369</v>
      </c>
      <c r="B556" s="94"/>
      <c r="C556" s="2">
        <v>10000</v>
      </c>
      <c r="D556" s="101" t="s">
        <v>97</v>
      </c>
      <c r="E556" s="95" t="s">
        <v>164</v>
      </c>
      <c r="F556" s="20" t="s">
        <v>164</v>
      </c>
    </row>
    <row r="557" spans="1:6" ht="29.25" customHeight="1" x14ac:dyDescent="0.25">
      <c r="A557" s="59" t="s">
        <v>370</v>
      </c>
      <c r="B557" s="94"/>
      <c r="C557" s="2">
        <v>100</v>
      </c>
      <c r="D557" s="101" t="s">
        <v>97</v>
      </c>
      <c r="E557" s="95" t="s">
        <v>164</v>
      </c>
      <c r="F557" s="20" t="s">
        <v>164</v>
      </c>
    </row>
    <row r="558" spans="1:6" ht="27.75" customHeight="1" x14ac:dyDescent="0.25">
      <c r="A558" s="59" t="s">
        <v>371</v>
      </c>
      <c r="B558" s="94"/>
      <c r="C558" s="8" t="s">
        <v>372</v>
      </c>
      <c r="D558" s="101" t="s">
        <v>97</v>
      </c>
      <c r="E558" s="95" t="s">
        <v>167</v>
      </c>
      <c r="F558" s="20" t="s">
        <v>167</v>
      </c>
    </row>
    <row r="559" spans="1:6" ht="27.75" customHeight="1" x14ac:dyDescent="0.25">
      <c r="A559" s="24" t="s">
        <v>373</v>
      </c>
      <c r="B559" s="25"/>
      <c r="C559" s="1">
        <v>5000</v>
      </c>
      <c r="D559" s="76" t="s">
        <v>97</v>
      </c>
      <c r="E559" s="26" t="s">
        <v>166</v>
      </c>
      <c r="F559" s="26" t="s">
        <v>374</v>
      </c>
    </row>
    <row r="560" spans="1:6" ht="27.75" customHeight="1" x14ac:dyDescent="0.25">
      <c r="A560" s="24" t="s">
        <v>375</v>
      </c>
      <c r="B560" s="25"/>
      <c r="C560" s="1">
        <f>450*5</f>
        <v>2250</v>
      </c>
      <c r="D560" s="76" t="s">
        <v>97</v>
      </c>
      <c r="E560" s="26" t="s">
        <v>166</v>
      </c>
      <c r="F560" s="26" t="s">
        <v>374</v>
      </c>
    </row>
    <row r="561" spans="1:6" ht="27.75" customHeight="1" x14ac:dyDescent="0.25">
      <c r="A561" s="59" t="s">
        <v>376</v>
      </c>
      <c r="B561" s="94"/>
      <c r="C561" s="2">
        <v>10477.44</v>
      </c>
      <c r="D561" s="101" t="s">
        <v>97</v>
      </c>
      <c r="E561" s="95" t="s">
        <v>166</v>
      </c>
      <c r="F561" s="20" t="s">
        <v>374</v>
      </c>
    </row>
    <row r="562" spans="1:6" ht="27.75" customHeight="1" x14ac:dyDescent="0.25">
      <c r="A562" s="59" t="s">
        <v>1009</v>
      </c>
      <c r="B562" s="94"/>
      <c r="C562" s="2">
        <v>644.61800000000005</v>
      </c>
      <c r="D562" s="101" t="s">
        <v>97</v>
      </c>
      <c r="E562" s="95" t="s">
        <v>166</v>
      </c>
      <c r="F562" s="20" t="s">
        <v>374</v>
      </c>
    </row>
    <row r="563" spans="1:6" ht="27.75" customHeight="1" x14ac:dyDescent="0.25">
      <c r="A563" s="59" t="s">
        <v>980</v>
      </c>
      <c r="B563" s="94"/>
      <c r="C563" s="2">
        <v>2000</v>
      </c>
      <c r="D563" s="101" t="s">
        <v>97</v>
      </c>
      <c r="E563" s="20" t="s">
        <v>345</v>
      </c>
      <c r="F563" s="20" t="s">
        <v>161</v>
      </c>
    </row>
    <row r="564" spans="1:6" x14ac:dyDescent="0.25">
      <c r="A564" s="59" t="s">
        <v>977</v>
      </c>
      <c r="B564" s="94"/>
      <c r="C564" s="2">
        <v>7027.8</v>
      </c>
      <c r="D564" s="101" t="s">
        <v>97</v>
      </c>
      <c r="E564" s="95" t="s">
        <v>345</v>
      </c>
      <c r="F564" s="20" t="s">
        <v>345</v>
      </c>
    </row>
    <row r="565" spans="1:6" ht="27.75" customHeight="1" x14ac:dyDescent="0.25">
      <c r="A565" s="24" t="s">
        <v>1010</v>
      </c>
      <c r="B565" s="94"/>
      <c r="C565" s="2">
        <v>3423.42</v>
      </c>
      <c r="D565" s="101" t="s">
        <v>97</v>
      </c>
      <c r="E565" s="95" t="s">
        <v>162</v>
      </c>
      <c r="F565" s="20" t="s">
        <v>163</v>
      </c>
    </row>
    <row r="566" spans="1:6" ht="27.75" customHeight="1" x14ac:dyDescent="0.2">
      <c r="A566" s="45" t="s">
        <v>911</v>
      </c>
      <c r="B566" s="94"/>
      <c r="C566" s="2">
        <v>781.7</v>
      </c>
      <c r="D566" s="101" t="s">
        <v>409</v>
      </c>
      <c r="E566" s="95" t="s">
        <v>640</v>
      </c>
      <c r="F566" s="20" t="s">
        <v>163</v>
      </c>
    </row>
    <row r="567" spans="1:6" ht="27.75" customHeight="1" x14ac:dyDescent="0.2">
      <c r="A567" s="102" t="s">
        <v>898</v>
      </c>
      <c r="B567" s="94"/>
      <c r="C567" s="2">
        <v>2250</v>
      </c>
      <c r="D567" s="101" t="s">
        <v>97</v>
      </c>
      <c r="E567" s="95" t="s">
        <v>166</v>
      </c>
      <c r="F567" s="20" t="s">
        <v>162</v>
      </c>
    </row>
    <row r="568" spans="1:6" ht="27.75" customHeight="1" x14ac:dyDescent="0.25">
      <c r="A568" s="59" t="s">
        <v>893</v>
      </c>
      <c r="B568" s="94"/>
      <c r="C568" s="2">
        <v>500</v>
      </c>
      <c r="D568" s="101" t="s">
        <v>409</v>
      </c>
      <c r="E568" s="95" t="s">
        <v>640</v>
      </c>
      <c r="F568" s="20" t="s">
        <v>163</v>
      </c>
    </row>
    <row r="569" spans="1:6" ht="27.75" customHeight="1" x14ac:dyDescent="0.25">
      <c r="A569" s="59" t="s">
        <v>888</v>
      </c>
      <c r="B569" s="94"/>
      <c r="C569" s="2">
        <v>9430.08</v>
      </c>
      <c r="D569" s="101" t="s">
        <v>409</v>
      </c>
      <c r="E569" s="95" t="s">
        <v>640</v>
      </c>
      <c r="F569" s="20" t="s">
        <v>163</v>
      </c>
    </row>
    <row r="570" spans="1:6" ht="27.75" customHeight="1" x14ac:dyDescent="0.25">
      <c r="A570" s="59" t="s">
        <v>840</v>
      </c>
      <c r="B570" s="94"/>
      <c r="C570" s="2">
        <v>1491</v>
      </c>
      <c r="D570" s="101" t="s">
        <v>409</v>
      </c>
      <c r="E570" s="95" t="s">
        <v>640</v>
      </c>
      <c r="F570" s="20" t="s">
        <v>163</v>
      </c>
    </row>
    <row r="571" spans="1:6" ht="38.25" customHeight="1" x14ac:dyDescent="0.25">
      <c r="A571" s="59" t="s">
        <v>639</v>
      </c>
      <c r="B571" s="94"/>
      <c r="C571" s="2">
        <v>1750</v>
      </c>
      <c r="D571" s="101" t="s">
        <v>409</v>
      </c>
      <c r="E571" s="95" t="s">
        <v>640</v>
      </c>
      <c r="F571" s="20" t="s">
        <v>163</v>
      </c>
    </row>
    <row r="572" spans="1:6" ht="38.25" customHeight="1" x14ac:dyDescent="0.25">
      <c r="A572" s="59" t="s">
        <v>652</v>
      </c>
      <c r="B572" s="94"/>
      <c r="C572" s="2">
        <v>1043.6300000000001</v>
      </c>
      <c r="D572" s="101" t="s">
        <v>409</v>
      </c>
      <c r="E572" s="95" t="s">
        <v>640</v>
      </c>
      <c r="F572" s="20" t="s">
        <v>163</v>
      </c>
    </row>
    <row r="573" spans="1:6" ht="38.25" customHeight="1" x14ac:dyDescent="0.25">
      <c r="A573" s="59" t="s">
        <v>743</v>
      </c>
      <c r="B573" s="94"/>
      <c r="C573" s="2">
        <v>112</v>
      </c>
      <c r="D573" s="101" t="s">
        <v>409</v>
      </c>
      <c r="E573" s="95" t="s">
        <v>640</v>
      </c>
      <c r="F573" s="20" t="s">
        <v>163</v>
      </c>
    </row>
    <row r="574" spans="1:6" ht="27.75" customHeight="1" x14ac:dyDescent="0.25">
      <c r="A574" s="23" t="s">
        <v>349</v>
      </c>
      <c r="B574" s="29"/>
      <c r="C574" s="1"/>
      <c r="D574" s="26"/>
      <c r="E574" s="27"/>
      <c r="F574" s="27"/>
    </row>
    <row r="575" spans="1:6" ht="36" customHeight="1" x14ac:dyDescent="0.25">
      <c r="A575" s="59" t="s">
        <v>377</v>
      </c>
      <c r="B575" s="94"/>
      <c r="C575" s="2">
        <v>112</v>
      </c>
      <c r="D575" s="101" t="s">
        <v>97</v>
      </c>
      <c r="E575" s="95" t="s">
        <v>163</v>
      </c>
      <c r="F575" s="20" t="s">
        <v>163</v>
      </c>
    </row>
    <row r="576" spans="1:6" ht="36" customHeight="1" x14ac:dyDescent="0.25">
      <c r="A576" s="59" t="s">
        <v>378</v>
      </c>
      <c r="B576" s="94"/>
      <c r="C576" s="2">
        <v>1043.6300000000001</v>
      </c>
      <c r="D576" s="101" t="s">
        <v>97</v>
      </c>
      <c r="E576" s="95" t="s">
        <v>163</v>
      </c>
      <c r="F576" s="20" t="s">
        <v>163</v>
      </c>
    </row>
    <row r="577" spans="1:6" ht="36" customHeight="1" x14ac:dyDescent="0.25">
      <c r="A577" s="59" t="s">
        <v>379</v>
      </c>
      <c r="B577" s="94"/>
      <c r="C577" s="2">
        <v>140</v>
      </c>
      <c r="D577" s="101" t="s">
        <v>97</v>
      </c>
      <c r="E577" s="95" t="s">
        <v>161</v>
      </c>
      <c r="F577" s="20" t="s">
        <v>161</v>
      </c>
    </row>
    <row r="578" spans="1:6" ht="36" customHeight="1" x14ac:dyDescent="0.25">
      <c r="A578" s="59" t="s">
        <v>612</v>
      </c>
      <c r="B578" s="94"/>
      <c r="C578" s="2">
        <v>3296.6</v>
      </c>
      <c r="D578" s="101" t="s">
        <v>97</v>
      </c>
      <c r="E578" s="95" t="s">
        <v>161</v>
      </c>
      <c r="F578" s="20" t="s">
        <v>161</v>
      </c>
    </row>
    <row r="579" spans="1:6" ht="36" customHeight="1" x14ac:dyDescent="0.25">
      <c r="A579" s="59" t="s">
        <v>503</v>
      </c>
      <c r="B579" s="94"/>
      <c r="C579" s="2">
        <v>3830.49</v>
      </c>
      <c r="D579" s="101" t="s">
        <v>97</v>
      </c>
      <c r="E579" s="95" t="s">
        <v>161</v>
      </c>
      <c r="F579" s="20" t="s">
        <v>161</v>
      </c>
    </row>
    <row r="580" spans="1:6" ht="36" customHeight="1" x14ac:dyDescent="0.25">
      <c r="A580" s="59" t="s">
        <v>606</v>
      </c>
      <c r="B580" s="94"/>
      <c r="C580" s="2">
        <f>430.37+129.13</f>
        <v>559.5</v>
      </c>
      <c r="D580" s="101" t="s">
        <v>97</v>
      </c>
      <c r="E580" s="95" t="s">
        <v>161</v>
      </c>
      <c r="F580" s="20" t="s">
        <v>161</v>
      </c>
    </row>
    <row r="581" spans="1:6" x14ac:dyDescent="0.25">
      <c r="A581" s="59" t="s">
        <v>607</v>
      </c>
      <c r="B581" s="94"/>
      <c r="C581" s="2">
        <v>7027.8</v>
      </c>
      <c r="D581" s="101" t="s">
        <v>97</v>
      </c>
      <c r="E581" s="95" t="s">
        <v>161</v>
      </c>
      <c r="F581" s="20" t="s">
        <v>161</v>
      </c>
    </row>
    <row r="582" spans="1:6" x14ac:dyDescent="0.25">
      <c r="A582" s="59" t="s">
        <v>720</v>
      </c>
      <c r="B582" s="94"/>
      <c r="C582" s="2">
        <f>204*6</f>
        <v>1224</v>
      </c>
      <c r="D582" s="101" t="s">
        <v>97</v>
      </c>
      <c r="E582" s="95" t="s">
        <v>87</v>
      </c>
      <c r="F582" s="20" t="s">
        <v>87</v>
      </c>
    </row>
    <row r="583" spans="1:6" ht="30" customHeight="1" x14ac:dyDescent="0.25">
      <c r="A583" s="59" t="s">
        <v>721</v>
      </c>
      <c r="B583" s="94"/>
      <c r="C583" s="2">
        <f>2020*6</f>
        <v>12120</v>
      </c>
      <c r="D583" s="101" t="s">
        <v>97</v>
      </c>
      <c r="E583" s="95" t="s">
        <v>87</v>
      </c>
      <c r="F583" s="20" t="s">
        <v>87</v>
      </c>
    </row>
    <row r="584" spans="1:6" ht="30" customHeight="1" x14ac:dyDescent="0.25">
      <c r="A584" s="59" t="s">
        <v>789</v>
      </c>
      <c r="B584" s="94"/>
      <c r="C584" s="2">
        <v>4540</v>
      </c>
      <c r="D584" s="101" t="s">
        <v>97</v>
      </c>
      <c r="E584" s="95" t="s">
        <v>87</v>
      </c>
      <c r="F584" s="20" t="s">
        <v>87</v>
      </c>
    </row>
    <row r="585" spans="1:6" ht="30" customHeight="1" x14ac:dyDescent="0.25">
      <c r="A585" s="59" t="s">
        <v>902</v>
      </c>
      <c r="B585" s="94"/>
      <c r="C585" s="2" t="s">
        <v>903</v>
      </c>
      <c r="D585" s="101" t="s">
        <v>97</v>
      </c>
      <c r="E585" s="95" t="s">
        <v>12</v>
      </c>
      <c r="F585" s="20" t="s">
        <v>12</v>
      </c>
    </row>
    <row r="586" spans="1:6" ht="30" customHeight="1" x14ac:dyDescent="0.25">
      <c r="A586" s="59" t="s">
        <v>920</v>
      </c>
      <c r="B586" s="94"/>
      <c r="C586" s="2">
        <v>476</v>
      </c>
      <c r="D586" s="101" t="s">
        <v>97</v>
      </c>
      <c r="E586" s="95" t="s">
        <v>12</v>
      </c>
      <c r="F586" s="20" t="s">
        <v>12</v>
      </c>
    </row>
    <row r="587" spans="1:6" ht="30" customHeight="1" x14ac:dyDescent="0.25">
      <c r="A587" s="59" t="s">
        <v>921</v>
      </c>
      <c r="B587" s="94"/>
      <c r="C587" s="2">
        <v>178</v>
      </c>
      <c r="D587" s="101" t="s">
        <v>97</v>
      </c>
      <c r="E587" s="95" t="s">
        <v>12</v>
      </c>
      <c r="F587" s="20" t="s">
        <v>12</v>
      </c>
    </row>
    <row r="588" spans="1:6" ht="30" customHeight="1" x14ac:dyDescent="0.25">
      <c r="A588" s="59" t="s">
        <v>922</v>
      </c>
      <c r="B588" s="94"/>
      <c r="C588" s="2">
        <v>356</v>
      </c>
      <c r="D588" s="101" t="s">
        <v>97</v>
      </c>
      <c r="E588" s="95" t="s">
        <v>12</v>
      </c>
      <c r="F588" s="20" t="s">
        <v>12</v>
      </c>
    </row>
    <row r="589" spans="1:6" ht="30" customHeight="1" x14ac:dyDescent="0.25">
      <c r="A589" s="59" t="s">
        <v>970</v>
      </c>
      <c r="B589" s="94"/>
      <c r="C589" s="2">
        <v>2400</v>
      </c>
      <c r="D589" s="101" t="s">
        <v>97</v>
      </c>
      <c r="E589" s="95" t="s">
        <v>12</v>
      </c>
      <c r="F589" s="20" t="s">
        <v>12</v>
      </c>
    </row>
    <row r="590" spans="1:6" ht="45" x14ac:dyDescent="0.25">
      <c r="A590" s="19" t="s">
        <v>1011</v>
      </c>
      <c r="B590" s="94" t="s">
        <v>255</v>
      </c>
      <c r="C590" s="2"/>
      <c r="D590" s="26"/>
      <c r="E590" s="27"/>
      <c r="F590" s="27"/>
    </row>
    <row r="591" spans="1:6" s="81" customFormat="1" ht="45" x14ac:dyDescent="0.25">
      <c r="A591" s="84" t="s">
        <v>53</v>
      </c>
      <c r="B591" s="25" t="s">
        <v>33</v>
      </c>
      <c r="C591" s="1">
        <v>75844.38</v>
      </c>
      <c r="D591" s="85" t="s">
        <v>8</v>
      </c>
      <c r="E591" s="27" t="s">
        <v>130</v>
      </c>
      <c r="F591" s="27" t="s">
        <v>130</v>
      </c>
    </row>
    <row r="592" spans="1:6" ht="33.75" x14ac:dyDescent="0.25">
      <c r="A592" s="23" t="s">
        <v>62</v>
      </c>
      <c r="B592" s="29" t="s">
        <v>242</v>
      </c>
      <c r="C592" s="1"/>
      <c r="D592" s="35"/>
      <c r="E592" s="36"/>
      <c r="F592" s="36"/>
    </row>
    <row r="593" spans="1:6" ht="16.5" customHeight="1" x14ac:dyDescent="0.25">
      <c r="A593" s="84"/>
      <c r="B593" s="25"/>
      <c r="C593" s="1"/>
      <c r="D593" s="26"/>
      <c r="E593" s="67"/>
      <c r="F593" s="67"/>
    </row>
    <row r="594" spans="1:6" s="18" customFormat="1" ht="63" customHeight="1" x14ac:dyDescent="0.25">
      <c r="A594" s="84" t="s">
        <v>241</v>
      </c>
      <c r="B594" s="25"/>
      <c r="C594" s="1"/>
      <c r="D594" s="26"/>
      <c r="E594" s="67"/>
      <c r="F594" s="67"/>
    </row>
    <row r="595" spans="1:6" ht="47.25" customHeight="1" x14ac:dyDescent="0.25">
      <c r="A595" s="33" t="s">
        <v>994</v>
      </c>
      <c r="B595" s="29" t="s">
        <v>243</v>
      </c>
      <c r="C595" s="1"/>
      <c r="D595" s="35"/>
      <c r="E595" s="36"/>
      <c r="F595" s="36"/>
    </row>
    <row r="596" spans="1:6" ht="45" x14ac:dyDescent="0.25">
      <c r="A596" s="84" t="s">
        <v>239</v>
      </c>
      <c r="B596" s="25" t="s">
        <v>240</v>
      </c>
      <c r="C596" s="1">
        <v>11000</v>
      </c>
      <c r="D596" s="26" t="s">
        <v>8</v>
      </c>
      <c r="E596" s="67" t="s">
        <v>130</v>
      </c>
      <c r="F596" s="67" t="s">
        <v>130</v>
      </c>
    </row>
    <row r="597" spans="1:6" ht="15.75" x14ac:dyDescent="0.25">
      <c r="A597" s="33" t="s">
        <v>1012</v>
      </c>
      <c r="B597" s="25" t="s">
        <v>80</v>
      </c>
      <c r="C597" s="1"/>
      <c r="D597" s="32"/>
      <c r="E597" s="82"/>
      <c r="F597" s="27"/>
    </row>
    <row r="598" spans="1:6" ht="18.75" customHeight="1" x14ac:dyDescent="0.25">
      <c r="A598" s="84" t="s">
        <v>244</v>
      </c>
      <c r="B598" s="25" t="s">
        <v>245</v>
      </c>
      <c r="C598" s="1">
        <v>13000</v>
      </c>
      <c r="D598" s="26" t="s">
        <v>8</v>
      </c>
      <c r="E598" s="67" t="s">
        <v>130</v>
      </c>
      <c r="F598" s="67" t="s">
        <v>130</v>
      </c>
    </row>
    <row r="599" spans="1:6" ht="29.25" customHeight="1" x14ac:dyDescent="0.25">
      <c r="A599" s="33" t="s">
        <v>995</v>
      </c>
      <c r="B599" s="25" t="s">
        <v>302</v>
      </c>
      <c r="C599" s="1"/>
      <c r="D599" s="32"/>
      <c r="E599" s="82"/>
      <c r="F599" s="27"/>
    </row>
    <row r="600" spans="1:6" ht="25.5" x14ac:dyDescent="0.25">
      <c r="A600" s="24" t="s">
        <v>303</v>
      </c>
      <c r="B600" s="25" t="s">
        <v>304</v>
      </c>
      <c r="C600" s="1">
        <v>2600</v>
      </c>
      <c r="D600" s="26" t="s">
        <v>8</v>
      </c>
      <c r="E600" s="26" t="s">
        <v>130</v>
      </c>
      <c r="F600" s="26" t="s">
        <v>164</v>
      </c>
    </row>
    <row r="601" spans="1:6" ht="33" customHeight="1" x14ac:dyDescent="0.25">
      <c r="A601" s="24" t="s">
        <v>533</v>
      </c>
      <c r="B601" s="25" t="s">
        <v>304</v>
      </c>
      <c r="C601" s="2">
        <v>1000</v>
      </c>
      <c r="D601" s="26" t="s">
        <v>8</v>
      </c>
      <c r="E601" s="20" t="s">
        <v>163</v>
      </c>
      <c r="F601" s="20" t="s">
        <v>161</v>
      </c>
    </row>
    <row r="602" spans="1:6" s="18" customFormat="1" x14ac:dyDescent="0.25">
      <c r="A602" s="103" t="s">
        <v>51</v>
      </c>
      <c r="B602" s="104"/>
      <c r="C602" s="11"/>
      <c r="D602" s="64"/>
      <c r="E602" s="103"/>
      <c r="F602" s="103"/>
    </row>
    <row r="603" spans="1:6" ht="46.5" customHeight="1" x14ac:dyDescent="0.25">
      <c r="A603" s="33" t="s">
        <v>1013</v>
      </c>
      <c r="B603" s="29" t="s">
        <v>85</v>
      </c>
      <c r="C603" s="1"/>
      <c r="D603" s="35"/>
      <c r="E603" s="36"/>
      <c r="F603" s="36"/>
    </row>
    <row r="604" spans="1:6" ht="46.5" customHeight="1" x14ac:dyDescent="0.25">
      <c r="A604" s="24" t="s">
        <v>380</v>
      </c>
      <c r="B604" s="25" t="s">
        <v>381</v>
      </c>
      <c r="C604" s="82">
        <v>7470</v>
      </c>
      <c r="D604" s="26" t="s">
        <v>8</v>
      </c>
      <c r="E604" s="105" t="s">
        <v>167</v>
      </c>
      <c r="F604" s="26" t="s">
        <v>167</v>
      </c>
    </row>
    <row r="605" spans="1:6" ht="46.5" customHeight="1" x14ac:dyDescent="0.25">
      <c r="A605" s="24" t="s">
        <v>382</v>
      </c>
      <c r="B605" s="25" t="s">
        <v>383</v>
      </c>
      <c r="C605" s="82">
        <v>71783</v>
      </c>
      <c r="D605" s="26" t="s">
        <v>8</v>
      </c>
      <c r="E605" s="105" t="s">
        <v>166</v>
      </c>
      <c r="F605" s="26" t="s">
        <v>345</v>
      </c>
    </row>
    <row r="606" spans="1:6" ht="38.25" x14ac:dyDescent="0.25">
      <c r="A606" s="24" t="s">
        <v>384</v>
      </c>
      <c r="B606" s="25" t="s">
        <v>385</v>
      </c>
      <c r="C606" s="82">
        <v>29626.35</v>
      </c>
      <c r="D606" s="26" t="s">
        <v>8</v>
      </c>
      <c r="E606" s="105" t="s">
        <v>163</v>
      </c>
      <c r="F606" s="26" t="s">
        <v>163</v>
      </c>
    </row>
    <row r="607" spans="1:6" ht="33.75" x14ac:dyDescent="0.25">
      <c r="A607" s="24" t="s">
        <v>870</v>
      </c>
      <c r="B607" s="25" t="s">
        <v>385</v>
      </c>
      <c r="C607" s="82">
        <v>52239</v>
      </c>
      <c r="D607" s="26" t="s">
        <v>8</v>
      </c>
      <c r="E607" s="105" t="s">
        <v>163</v>
      </c>
      <c r="F607" s="26" t="s">
        <v>163</v>
      </c>
    </row>
    <row r="608" spans="1:6" x14ac:dyDescent="0.25">
      <c r="A608" s="106" t="s">
        <v>43</v>
      </c>
      <c r="B608" s="34"/>
      <c r="C608" s="1"/>
      <c r="D608" s="35"/>
      <c r="E608" s="36"/>
      <c r="F608" s="36"/>
    </row>
    <row r="609" spans="1:6" ht="25.5" x14ac:dyDescent="0.25">
      <c r="A609" s="24" t="s">
        <v>73</v>
      </c>
      <c r="B609" s="25" t="s">
        <v>74</v>
      </c>
      <c r="C609" s="1">
        <f>22502.67+759.52+24017.57+1827.96+26749.07+621.7+25719.25+22172.47+10443.37</f>
        <v>134813.57999999999</v>
      </c>
      <c r="D609" s="32" t="s">
        <v>8</v>
      </c>
      <c r="E609" s="105" t="s">
        <v>88</v>
      </c>
      <c r="F609" s="26" t="s">
        <v>12</v>
      </c>
    </row>
    <row r="610" spans="1:6" ht="25.5" x14ac:dyDescent="0.25">
      <c r="A610" s="24" t="s">
        <v>75</v>
      </c>
      <c r="B610" s="25" t="s">
        <v>76</v>
      </c>
      <c r="C610" s="1">
        <f>18288.72+108184.87+10084.04+40494.31+38847.03+62426.55</f>
        <v>278325.52</v>
      </c>
      <c r="D610" s="32" t="s">
        <v>8</v>
      </c>
      <c r="E610" s="105" t="s">
        <v>88</v>
      </c>
      <c r="F610" s="26" t="s">
        <v>12</v>
      </c>
    </row>
    <row r="611" spans="1:6" ht="25.5" x14ac:dyDescent="0.25">
      <c r="A611" s="24" t="s">
        <v>412</v>
      </c>
      <c r="B611" s="25" t="s">
        <v>76</v>
      </c>
      <c r="C611" s="1">
        <f>56480.55-26.49-38.84-197.03+54435.1</f>
        <v>110653.29000000001</v>
      </c>
      <c r="D611" s="32" t="s">
        <v>8</v>
      </c>
      <c r="E611" s="105" t="s">
        <v>164</v>
      </c>
      <c r="F611" s="26" t="s">
        <v>12</v>
      </c>
    </row>
    <row r="612" spans="1:6" ht="25.5" x14ac:dyDescent="0.25">
      <c r="A612" s="24" t="s">
        <v>794</v>
      </c>
      <c r="B612" s="25" t="s">
        <v>74</v>
      </c>
      <c r="C612" s="1"/>
      <c r="D612" s="32" t="s">
        <v>8</v>
      </c>
      <c r="E612" s="105" t="s">
        <v>166</v>
      </c>
      <c r="F612" s="26" t="s">
        <v>12</v>
      </c>
    </row>
    <row r="613" spans="1:6" x14ac:dyDescent="0.25">
      <c r="A613" s="24"/>
      <c r="B613" s="25"/>
      <c r="C613" s="1"/>
      <c r="D613" s="32"/>
      <c r="E613" s="105"/>
      <c r="F613" s="26"/>
    </row>
    <row r="614" spans="1:6" ht="45" x14ac:dyDescent="0.25">
      <c r="A614" s="24" t="s">
        <v>89</v>
      </c>
      <c r="B614" s="25" t="s">
        <v>44</v>
      </c>
      <c r="C614" s="1">
        <f>204499.77+17631.82+5160.4+11814.6+10076.36+234+9523.3+18876.2</f>
        <v>277816.45</v>
      </c>
      <c r="D614" s="32" t="s">
        <v>8</v>
      </c>
      <c r="E614" s="105" t="s">
        <v>88</v>
      </c>
      <c r="F614" s="26" t="s">
        <v>12</v>
      </c>
    </row>
    <row r="615" spans="1:6" ht="25.5" x14ac:dyDescent="0.25">
      <c r="A615" s="24" t="s">
        <v>411</v>
      </c>
      <c r="B615" s="25" t="s">
        <v>45</v>
      </c>
      <c r="C615" s="3">
        <f>467987.22+755.1+3835.8+47918.05+141996.72+30344.89</f>
        <v>692837.77999999991</v>
      </c>
      <c r="D615" s="32" t="s">
        <v>8</v>
      </c>
      <c r="E615" s="105" t="s">
        <v>88</v>
      </c>
      <c r="F615" s="26" t="s">
        <v>12</v>
      </c>
    </row>
    <row r="616" spans="1:6" ht="25.5" x14ac:dyDescent="0.25">
      <c r="A616" s="24" t="s">
        <v>90</v>
      </c>
      <c r="B616" s="25" t="s">
        <v>45</v>
      </c>
      <c r="C616" s="4">
        <f>55447.68+1065.5+10585.74</f>
        <v>67098.92</v>
      </c>
      <c r="D616" s="32" t="s">
        <v>8</v>
      </c>
      <c r="E616" s="105" t="s">
        <v>88</v>
      </c>
      <c r="F616" s="26" t="s">
        <v>12</v>
      </c>
    </row>
    <row r="617" spans="1:6" s="18" customFormat="1" ht="25.5" x14ac:dyDescent="0.25">
      <c r="A617" s="24" t="s">
        <v>91</v>
      </c>
      <c r="B617" s="25" t="s">
        <v>50</v>
      </c>
      <c r="C617" s="3">
        <f>67802.82+2520+260+8921.55+260+8921.55</f>
        <v>88685.920000000013</v>
      </c>
      <c r="D617" s="32" t="s">
        <v>8</v>
      </c>
      <c r="E617" s="105" t="s">
        <v>88</v>
      </c>
      <c r="F617" s="26" t="s">
        <v>12</v>
      </c>
    </row>
    <row r="618" spans="1:6" s="18" customFormat="1" x14ac:dyDescent="0.25">
      <c r="A618" s="106"/>
      <c r="B618" s="34"/>
      <c r="C618" s="1"/>
      <c r="D618" s="35"/>
      <c r="E618" s="107"/>
      <c r="F618" s="36"/>
    </row>
    <row r="619" spans="1:6" ht="25.5" x14ac:dyDescent="0.25">
      <c r="A619" s="23" t="s">
        <v>72</v>
      </c>
      <c r="B619" s="25" t="s">
        <v>86</v>
      </c>
      <c r="C619" s="1"/>
      <c r="D619" s="35"/>
      <c r="E619" s="36"/>
      <c r="F619" s="36"/>
    </row>
    <row r="620" spans="1:6" ht="25.5" x14ac:dyDescent="0.25">
      <c r="A620" s="24" t="s">
        <v>944</v>
      </c>
      <c r="B620" s="25" t="s">
        <v>884</v>
      </c>
      <c r="C620" s="1">
        <v>8000</v>
      </c>
      <c r="D620" s="32" t="s">
        <v>8</v>
      </c>
      <c r="E620" s="27" t="s">
        <v>345</v>
      </c>
      <c r="F620" s="27" t="s">
        <v>162</v>
      </c>
    </row>
    <row r="621" spans="1:6" ht="25.5" x14ac:dyDescent="0.25">
      <c r="A621" s="24" t="s">
        <v>883</v>
      </c>
      <c r="B621" s="25" t="s">
        <v>884</v>
      </c>
      <c r="C621" s="1">
        <v>6400</v>
      </c>
      <c r="D621" s="32" t="s">
        <v>8</v>
      </c>
      <c r="E621" s="27" t="s">
        <v>162</v>
      </c>
      <c r="F621" s="27" t="s">
        <v>163</v>
      </c>
    </row>
    <row r="622" spans="1:6" x14ac:dyDescent="0.25">
      <c r="A622" s="24"/>
      <c r="B622" s="25"/>
      <c r="C622" s="1"/>
      <c r="D622" s="26"/>
      <c r="E622" s="26"/>
      <c r="F622" s="26"/>
    </row>
    <row r="623" spans="1:6" x14ac:dyDescent="0.25">
      <c r="C623" s="7"/>
      <c r="D623" s="110"/>
      <c r="E623" s="14"/>
      <c r="F623" s="14"/>
    </row>
    <row r="624" spans="1:6" x14ac:dyDescent="0.25">
      <c r="E624" s="14"/>
      <c r="F624" s="14"/>
    </row>
    <row r="625" spans="1:6" ht="58.5" customHeight="1" x14ac:dyDescent="0.25">
      <c r="A625" s="111" t="s">
        <v>256</v>
      </c>
      <c r="B625" s="178"/>
      <c r="E625" s="14"/>
      <c r="F625" s="14"/>
    </row>
    <row r="626" spans="1:6" ht="48" x14ac:dyDescent="0.25">
      <c r="A626" s="24" t="s">
        <v>257</v>
      </c>
      <c r="B626" s="113" t="s">
        <v>258</v>
      </c>
      <c r="C626" s="82">
        <f>10000*4.9209</f>
        <v>49208.999999999993</v>
      </c>
      <c r="D626" s="26" t="s">
        <v>259</v>
      </c>
      <c r="E626" s="26" t="s">
        <v>130</v>
      </c>
      <c r="F626" s="26" t="s">
        <v>130</v>
      </c>
    </row>
    <row r="627" spans="1:6" x14ac:dyDescent="0.25">
      <c r="A627" s="24" t="s">
        <v>671</v>
      </c>
      <c r="B627" s="113"/>
      <c r="C627" s="82"/>
      <c r="D627" s="26"/>
      <c r="E627" s="26"/>
      <c r="F627" s="26"/>
    </row>
    <row r="628" spans="1:6" ht="36" x14ac:dyDescent="0.25">
      <c r="A628" s="24" t="s">
        <v>672</v>
      </c>
      <c r="B628" s="113" t="s">
        <v>673</v>
      </c>
      <c r="C628" s="82">
        <v>4900</v>
      </c>
      <c r="D628" s="26" t="s">
        <v>259</v>
      </c>
      <c r="E628" s="26" t="s">
        <v>87</v>
      </c>
      <c r="F628" s="26" t="s">
        <v>87</v>
      </c>
    </row>
    <row r="629" spans="1:6" x14ac:dyDescent="0.25">
      <c r="A629" s="24" t="s">
        <v>988</v>
      </c>
      <c r="B629" s="113"/>
      <c r="C629" s="82">
        <v>660</v>
      </c>
      <c r="D629" s="26" t="s">
        <v>259</v>
      </c>
      <c r="E629" s="26" t="s">
        <v>87</v>
      </c>
      <c r="F629" s="26" t="s">
        <v>12</v>
      </c>
    </row>
    <row r="630" spans="1:6" s="84" customFormat="1" x14ac:dyDescent="0.25">
      <c r="A630" s="108"/>
      <c r="B630" s="109"/>
      <c r="C630" s="112"/>
      <c r="D630" s="14"/>
      <c r="E630" s="14"/>
      <c r="F630" s="14"/>
    </row>
    <row r="631" spans="1:6" s="84" customFormat="1" ht="38.25" x14ac:dyDescent="0.25">
      <c r="A631" s="23" t="s">
        <v>802</v>
      </c>
      <c r="B631" s="25"/>
      <c r="C631" s="82"/>
      <c r="D631" s="26"/>
      <c r="E631" s="26"/>
      <c r="F631" s="26"/>
    </row>
    <row r="632" spans="1:6" s="84" customFormat="1" x14ac:dyDescent="0.25">
      <c r="A632" s="23" t="s">
        <v>803</v>
      </c>
      <c r="B632" s="25"/>
      <c r="C632" s="82"/>
      <c r="D632" s="26"/>
      <c r="E632" s="26"/>
      <c r="F632" s="26"/>
    </row>
    <row r="633" spans="1:6" s="84" customFormat="1" ht="45" x14ac:dyDescent="0.25">
      <c r="A633" s="24" t="s">
        <v>332</v>
      </c>
      <c r="B633" s="25" t="s">
        <v>333</v>
      </c>
      <c r="C633" s="82">
        <v>6409</v>
      </c>
      <c r="D633" s="26" t="s">
        <v>334</v>
      </c>
      <c r="E633" s="26" t="s">
        <v>130</v>
      </c>
      <c r="F633" s="26" t="s">
        <v>335</v>
      </c>
    </row>
    <row r="634" spans="1:6" ht="45" x14ac:dyDescent="0.25">
      <c r="A634" s="24" t="s">
        <v>781</v>
      </c>
      <c r="B634" s="76" t="s">
        <v>333</v>
      </c>
      <c r="C634" s="114">
        <v>8126</v>
      </c>
      <c r="D634" s="26" t="s">
        <v>334</v>
      </c>
      <c r="E634" s="26" t="s">
        <v>335</v>
      </c>
      <c r="F634" s="26" t="s">
        <v>335</v>
      </c>
    </row>
    <row r="635" spans="1:6" ht="51" x14ac:dyDescent="0.25">
      <c r="A635" s="24" t="s">
        <v>780</v>
      </c>
      <c r="B635" s="76" t="s">
        <v>333</v>
      </c>
      <c r="C635" s="114">
        <v>27035</v>
      </c>
      <c r="D635" s="26" t="s">
        <v>334</v>
      </c>
      <c r="E635" s="69" t="s">
        <v>166</v>
      </c>
      <c r="F635" s="69" t="s">
        <v>166</v>
      </c>
    </row>
    <row r="636" spans="1:6" ht="45" x14ac:dyDescent="0.25">
      <c r="A636" s="24" t="s">
        <v>779</v>
      </c>
      <c r="B636" s="76" t="s">
        <v>333</v>
      </c>
      <c r="C636" s="114">
        <v>4056</v>
      </c>
      <c r="D636" s="26" t="s">
        <v>334</v>
      </c>
      <c r="E636" s="69" t="s">
        <v>166</v>
      </c>
      <c r="F636" s="69" t="s">
        <v>166</v>
      </c>
    </row>
    <row r="637" spans="1:6" ht="38.25" x14ac:dyDescent="0.25">
      <c r="A637" s="23" t="s">
        <v>778</v>
      </c>
      <c r="B637" s="90"/>
      <c r="C637" s="114"/>
      <c r="D637" s="69"/>
      <c r="E637" s="69"/>
      <c r="F637" s="69"/>
    </row>
    <row r="638" spans="1:6" ht="102" x14ac:dyDescent="0.25">
      <c r="A638" s="24" t="s">
        <v>777</v>
      </c>
      <c r="B638" s="120" t="s">
        <v>804</v>
      </c>
      <c r="C638" s="114">
        <f>30390+9016</f>
        <v>39406</v>
      </c>
      <c r="D638" s="26" t="s">
        <v>776</v>
      </c>
      <c r="E638" s="69" t="s">
        <v>166</v>
      </c>
      <c r="F638" s="69" t="s">
        <v>166</v>
      </c>
    </row>
    <row r="639" spans="1:6" x14ac:dyDescent="0.2">
      <c r="A639" s="115" t="s">
        <v>775</v>
      </c>
      <c r="B639" s="27"/>
      <c r="C639" s="114"/>
      <c r="D639" s="69"/>
      <c r="E639" s="69"/>
      <c r="F639" s="69"/>
    </row>
    <row r="640" spans="1:6" ht="45" x14ac:dyDescent="0.2">
      <c r="A640" s="68" t="s">
        <v>774</v>
      </c>
      <c r="B640" s="116" t="s">
        <v>773</v>
      </c>
      <c r="C640" s="114" t="s">
        <v>772</v>
      </c>
      <c r="D640" s="69" t="s">
        <v>334</v>
      </c>
      <c r="E640" s="69" t="s">
        <v>335</v>
      </c>
      <c r="F640" s="69" t="s">
        <v>335</v>
      </c>
    </row>
    <row r="641" spans="1:6" ht="78.75" x14ac:dyDescent="0.2">
      <c r="A641" s="24" t="s">
        <v>771</v>
      </c>
      <c r="B641" s="179" t="s">
        <v>770</v>
      </c>
      <c r="C641" s="114" t="s">
        <v>769</v>
      </c>
      <c r="D641" s="26" t="s">
        <v>334</v>
      </c>
      <c r="E641" s="26" t="s">
        <v>335</v>
      </c>
      <c r="F641" s="26" t="s">
        <v>335</v>
      </c>
    </row>
    <row r="642" spans="1:6" s="84" customFormat="1" ht="38.25" x14ac:dyDescent="0.2">
      <c r="A642" s="45" t="s">
        <v>808</v>
      </c>
      <c r="B642" s="117" t="s">
        <v>355</v>
      </c>
      <c r="C642" s="82">
        <v>1260</v>
      </c>
      <c r="D642" s="26" t="s">
        <v>334</v>
      </c>
      <c r="E642" s="26" t="s">
        <v>161</v>
      </c>
      <c r="F642" s="26" t="s">
        <v>161</v>
      </c>
    </row>
    <row r="643" spans="1:6" ht="45" x14ac:dyDescent="0.2">
      <c r="A643" s="68" t="s">
        <v>936</v>
      </c>
      <c r="B643" s="116" t="s">
        <v>773</v>
      </c>
      <c r="C643" s="114" t="s">
        <v>935</v>
      </c>
      <c r="D643" s="69" t="s">
        <v>334</v>
      </c>
      <c r="E643" s="26" t="s">
        <v>12</v>
      </c>
      <c r="F643" s="105" t="s">
        <v>12</v>
      </c>
    </row>
    <row r="644" spans="1:6" x14ac:dyDescent="0.25">
      <c r="A644" s="71" t="s">
        <v>768</v>
      </c>
      <c r="B644" s="118"/>
      <c r="C644" s="114"/>
      <c r="D644" s="69"/>
      <c r="E644" s="69"/>
      <c r="F644" s="119"/>
    </row>
    <row r="645" spans="1:6" s="18" customFormat="1" ht="38.25" x14ac:dyDescent="0.25">
      <c r="A645" s="68" t="s">
        <v>767</v>
      </c>
      <c r="B645" s="120" t="s">
        <v>96</v>
      </c>
      <c r="C645" s="114">
        <v>1000</v>
      </c>
      <c r="D645" s="69" t="s">
        <v>334</v>
      </c>
      <c r="E645" s="69" t="s">
        <v>335</v>
      </c>
      <c r="F645" s="26" t="s">
        <v>335</v>
      </c>
    </row>
    <row r="646" spans="1:6" ht="38.25" customHeight="1" x14ac:dyDescent="0.25">
      <c r="A646" s="68" t="s">
        <v>766</v>
      </c>
      <c r="B646" s="120" t="s">
        <v>96</v>
      </c>
      <c r="C646" s="114">
        <v>459</v>
      </c>
      <c r="D646" s="69" t="s">
        <v>334</v>
      </c>
      <c r="E646" s="26" t="s">
        <v>167</v>
      </c>
      <c r="F646" s="26" t="s">
        <v>167</v>
      </c>
    </row>
    <row r="647" spans="1:6" ht="45" x14ac:dyDescent="0.25">
      <c r="A647" s="68" t="s">
        <v>765</v>
      </c>
      <c r="B647" s="120" t="s">
        <v>764</v>
      </c>
      <c r="C647" s="114">
        <v>250</v>
      </c>
      <c r="D647" s="69" t="s">
        <v>334</v>
      </c>
      <c r="E647" s="69" t="s">
        <v>335</v>
      </c>
      <c r="F647" s="26" t="s">
        <v>335</v>
      </c>
    </row>
    <row r="648" spans="1:6" ht="38.25" x14ac:dyDescent="0.25">
      <c r="A648" s="68" t="s">
        <v>763</v>
      </c>
      <c r="B648" s="120" t="s">
        <v>96</v>
      </c>
      <c r="C648" s="114">
        <v>299</v>
      </c>
      <c r="D648" s="69" t="s">
        <v>334</v>
      </c>
      <c r="E648" s="26" t="s">
        <v>167</v>
      </c>
      <c r="F648" s="26" t="s">
        <v>167</v>
      </c>
    </row>
    <row r="649" spans="1:6" ht="38.25" x14ac:dyDescent="0.25">
      <c r="A649" s="68" t="s">
        <v>929</v>
      </c>
      <c r="B649" s="120" t="s">
        <v>96</v>
      </c>
      <c r="C649" s="114">
        <v>231</v>
      </c>
      <c r="D649" s="69" t="s">
        <v>334</v>
      </c>
      <c r="E649" s="26" t="s">
        <v>12</v>
      </c>
      <c r="F649" s="105" t="s">
        <v>12</v>
      </c>
    </row>
    <row r="650" spans="1:6" ht="30" customHeight="1" x14ac:dyDescent="0.25">
      <c r="A650" s="23" t="s">
        <v>762</v>
      </c>
      <c r="B650" s="27" t="s">
        <v>353</v>
      </c>
      <c r="C650" s="1"/>
      <c r="D650" s="26"/>
      <c r="E650" s="26"/>
      <c r="F650" s="105"/>
    </row>
    <row r="651" spans="1:6" ht="21.75" customHeight="1" x14ac:dyDescent="0.25">
      <c r="A651" s="68" t="s">
        <v>761</v>
      </c>
      <c r="B651" s="76" t="s">
        <v>353</v>
      </c>
      <c r="C651" s="114">
        <v>3307.33</v>
      </c>
      <c r="D651" s="69" t="s">
        <v>334</v>
      </c>
      <c r="E651" s="69" t="s">
        <v>167</v>
      </c>
      <c r="F651" s="26" t="s">
        <v>167</v>
      </c>
    </row>
    <row r="652" spans="1:6" ht="24.75" customHeight="1" x14ac:dyDescent="0.25">
      <c r="A652" s="68" t="s">
        <v>760</v>
      </c>
      <c r="B652" s="76" t="s">
        <v>353</v>
      </c>
      <c r="C652" s="114">
        <v>441</v>
      </c>
      <c r="D652" s="69" t="s">
        <v>334</v>
      </c>
      <c r="E652" s="69" t="s">
        <v>166</v>
      </c>
      <c r="F652" s="26" t="s">
        <v>166</v>
      </c>
    </row>
    <row r="653" spans="1:6" ht="33.75" customHeight="1" x14ac:dyDescent="0.25">
      <c r="A653" s="23" t="s">
        <v>759</v>
      </c>
      <c r="B653" s="121" t="s">
        <v>84</v>
      </c>
      <c r="C653" s="82"/>
      <c r="D653" s="26"/>
      <c r="E653" s="26"/>
      <c r="F653" s="26"/>
    </row>
    <row r="654" spans="1:6" ht="38.25" x14ac:dyDescent="0.25">
      <c r="A654" s="24" t="s">
        <v>758</v>
      </c>
      <c r="B654" s="76" t="s">
        <v>757</v>
      </c>
      <c r="C654" s="82">
        <v>457</v>
      </c>
      <c r="D654" s="26" t="s">
        <v>334</v>
      </c>
      <c r="E654" s="26" t="s">
        <v>167</v>
      </c>
      <c r="F654" s="26" t="s">
        <v>167</v>
      </c>
    </row>
    <row r="655" spans="1:6" s="84" customFormat="1" x14ac:dyDescent="0.25">
      <c r="A655" s="24" t="s">
        <v>805</v>
      </c>
      <c r="B655" s="25"/>
      <c r="C655" s="82"/>
      <c r="D655" s="26"/>
      <c r="E655" s="26"/>
      <c r="F655" s="26"/>
    </row>
    <row r="656" spans="1:6" s="84" customFormat="1" ht="27" customHeight="1" x14ac:dyDescent="0.2">
      <c r="A656" s="117" t="s">
        <v>806</v>
      </c>
      <c r="B656" s="117" t="s">
        <v>807</v>
      </c>
      <c r="C656" s="82">
        <v>4300</v>
      </c>
      <c r="D656" s="26" t="s">
        <v>334</v>
      </c>
      <c r="E656" s="26" t="s">
        <v>345</v>
      </c>
      <c r="F656" s="26" t="s">
        <v>345</v>
      </c>
    </row>
    <row r="657" spans="1:6" s="84" customFormat="1" x14ac:dyDescent="0.25">
      <c r="A657" s="24"/>
      <c r="B657" s="25"/>
      <c r="C657" s="82"/>
      <c r="D657" s="26"/>
      <c r="E657" s="26"/>
      <c r="F657" s="26"/>
    </row>
    <row r="658" spans="1:6" s="84" customFormat="1" x14ac:dyDescent="0.25">
      <c r="A658" s="24"/>
      <c r="B658" s="25"/>
      <c r="C658" s="82"/>
      <c r="D658" s="26"/>
      <c r="E658" s="26"/>
      <c r="F658" s="26"/>
    </row>
    <row r="659" spans="1:6" ht="51" x14ac:dyDescent="0.25">
      <c r="A659" s="122" t="s">
        <v>813</v>
      </c>
      <c r="B659" s="180" t="s">
        <v>1</v>
      </c>
      <c r="C659" s="181" t="s">
        <v>555</v>
      </c>
      <c r="D659" s="182" t="s">
        <v>3</v>
      </c>
      <c r="E659" s="182" t="s">
        <v>4</v>
      </c>
      <c r="F659" s="182" t="s">
        <v>5</v>
      </c>
    </row>
    <row r="660" spans="1:6" ht="15" x14ac:dyDescent="0.25">
      <c r="A660" s="123" t="s">
        <v>823</v>
      </c>
      <c r="B660" s="124"/>
      <c r="C660" s="1"/>
      <c r="D660" s="35"/>
      <c r="E660" s="36"/>
      <c r="F660" s="36"/>
    </row>
    <row r="661" spans="1:6" ht="22.5" x14ac:dyDescent="0.25">
      <c r="A661" s="28" t="s">
        <v>812</v>
      </c>
      <c r="B661" s="167" t="s">
        <v>138</v>
      </c>
      <c r="C661" s="1">
        <v>400</v>
      </c>
      <c r="D661" s="26" t="s">
        <v>558</v>
      </c>
      <c r="E661" s="27" t="s">
        <v>166</v>
      </c>
      <c r="F661" s="27" t="s">
        <v>166</v>
      </c>
    </row>
    <row r="662" spans="1:6" ht="22.5" x14ac:dyDescent="0.25">
      <c r="A662" s="28" t="s">
        <v>844</v>
      </c>
      <c r="B662" s="167" t="s">
        <v>138</v>
      </c>
      <c r="C662" s="1">
        <v>710</v>
      </c>
      <c r="D662" s="26" t="s">
        <v>558</v>
      </c>
      <c r="E662" s="27" t="s">
        <v>163</v>
      </c>
      <c r="F662" s="27" t="s">
        <v>163</v>
      </c>
    </row>
    <row r="663" spans="1:6" ht="30" x14ac:dyDescent="0.25">
      <c r="A663" s="123" t="s">
        <v>822</v>
      </c>
      <c r="B663" s="76"/>
      <c r="C663" s="1"/>
      <c r="D663" s="75"/>
      <c r="E663" s="15"/>
      <c r="F663" s="36"/>
    </row>
    <row r="664" spans="1:6" ht="22.5" x14ac:dyDescent="0.25">
      <c r="A664" s="24" t="s">
        <v>811</v>
      </c>
      <c r="B664" s="167" t="s">
        <v>810</v>
      </c>
      <c r="C664" s="1">
        <v>188</v>
      </c>
      <c r="D664" s="26" t="s">
        <v>558</v>
      </c>
      <c r="E664" s="27" t="s">
        <v>166</v>
      </c>
      <c r="F664" s="27" t="s">
        <v>166</v>
      </c>
    </row>
    <row r="665" spans="1:6" s="84" customFormat="1" ht="22.5" x14ac:dyDescent="0.2">
      <c r="A665" s="117" t="s">
        <v>814</v>
      </c>
      <c r="B665" s="120" t="s">
        <v>169</v>
      </c>
      <c r="C665" s="84">
        <v>903.36</v>
      </c>
      <c r="D665" s="26" t="s">
        <v>558</v>
      </c>
      <c r="E665" s="26" t="s">
        <v>87</v>
      </c>
      <c r="F665" s="26" t="s">
        <v>87</v>
      </c>
    </row>
    <row r="666" spans="1:6" s="84" customFormat="1" ht="15" x14ac:dyDescent="0.25">
      <c r="A666" s="123" t="s">
        <v>803</v>
      </c>
      <c r="B666" s="25"/>
      <c r="C666" s="82"/>
      <c r="D666" s="26"/>
      <c r="E666" s="26"/>
      <c r="F666" s="26"/>
    </row>
    <row r="667" spans="1:6" s="84" customFormat="1" ht="45" x14ac:dyDescent="0.25">
      <c r="A667" s="24" t="s">
        <v>824</v>
      </c>
      <c r="B667" s="25" t="s">
        <v>333</v>
      </c>
      <c r="C667" s="82">
        <v>5000</v>
      </c>
      <c r="D667" s="26" t="s">
        <v>558</v>
      </c>
      <c r="E667" s="26" t="s">
        <v>87</v>
      </c>
      <c r="F667" s="26" t="s">
        <v>87</v>
      </c>
    </row>
    <row r="668" spans="1:6" ht="38.25" x14ac:dyDescent="0.25">
      <c r="A668" s="23" t="s">
        <v>595</v>
      </c>
      <c r="B668" s="29" t="s">
        <v>48</v>
      </c>
      <c r="C668" s="1"/>
      <c r="D668" s="32"/>
      <c r="E668" s="27"/>
      <c r="F668" s="27"/>
    </row>
    <row r="669" spans="1:6" s="84" customFormat="1" ht="29.25" customHeight="1" x14ac:dyDescent="0.2">
      <c r="A669" s="45" t="s">
        <v>924</v>
      </c>
      <c r="B669" s="125" t="s">
        <v>590</v>
      </c>
      <c r="C669" s="82">
        <v>1336</v>
      </c>
      <c r="D669" s="26" t="s">
        <v>558</v>
      </c>
      <c r="E669" s="26" t="s">
        <v>12</v>
      </c>
      <c r="F669" s="26" t="s">
        <v>12</v>
      </c>
    </row>
    <row r="670" spans="1:6" s="84" customFormat="1" x14ac:dyDescent="0.2">
      <c r="A670" s="102"/>
      <c r="B670" s="125"/>
      <c r="C670" s="82"/>
      <c r="D670" s="26"/>
      <c r="E670" s="26"/>
      <c r="F670" s="26"/>
    </row>
    <row r="671" spans="1:6" s="84" customFormat="1" x14ac:dyDescent="0.25">
      <c r="A671" s="24"/>
      <c r="B671" s="25"/>
      <c r="C671" s="82"/>
      <c r="D671" s="26"/>
      <c r="E671" s="26"/>
      <c r="F671" s="26"/>
    </row>
    <row r="672" spans="1:6" ht="27" customHeight="1" x14ac:dyDescent="0.25">
      <c r="A672" s="183" t="s">
        <v>554</v>
      </c>
      <c r="B672" s="180" t="s">
        <v>1</v>
      </c>
      <c r="C672" s="181" t="s">
        <v>555</v>
      </c>
      <c r="D672" s="182" t="s">
        <v>3</v>
      </c>
      <c r="E672" s="182" t="s">
        <v>4</v>
      </c>
      <c r="F672" s="182" t="s">
        <v>5</v>
      </c>
    </row>
    <row r="673" spans="1:6" ht="28.5" customHeight="1" x14ac:dyDescent="0.25">
      <c r="A673" s="24" t="s">
        <v>556</v>
      </c>
      <c r="B673" s="125" t="s">
        <v>557</v>
      </c>
      <c r="C673" s="82">
        <v>7766</v>
      </c>
      <c r="D673" s="126" t="s">
        <v>558</v>
      </c>
      <c r="E673" s="26" t="s">
        <v>166</v>
      </c>
      <c r="F673" s="26" t="s">
        <v>12</v>
      </c>
    </row>
    <row r="674" spans="1:6" ht="25.5" customHeight="1" x14ac:dyDescent="0.25">
      <c r="A674" s="24" t="s">
        <v>559</v>
      </c>
      <c r="B674" s="125"/>
      <c r="C674" s="82">
        <v>7766</v>
      </c>
      <c r="D674" s="126" t="s">
        <v>558</v>
      </c>
      <c r="E674" s="26" t="s">
        <v>166</v>
      </c>
      <c r="F674" s="26" t="s">
        <v>345</v>
      </c>
    </row>
    <row r="675" spans="1:6" ht="26.25" customHeight="1" x14ac:dyDescent="0.25">
      <c r="A675" s="24" t="s">
        <v>560</v>
      </c>
      <c r="B675" s="125"/>
      <c r="C675" s="82">
        <v>100</v>
      </c>
      <c r="D675" s="126" t="s">
        <v>558</v>
      </c>
      <c r="E675" s="26" t="s">
        <v>162</v>
      </c>
      <c r="F675" s="26" t="s">
        <v>163</v>
      </c>
    </row>
    <row r="676" spans="1:6" ht="26.25" customHeight="1" x14ac:dyDescent="0.25">
      <c r="A676" s="24" t="s">
        <v>561</v>
      </c>
      <c r="B676" s="37" t="s">
        <v>562</v>
      </c>
      <c r="C676" s="82"/>
      <c r="D676" s="126" t="s">
        <v>558</v>
      </c>
      <c r="E676" s="26" t="s">
        <v>166</v>
      </c>
      <c r="F676" s="26" t="s">
        <v>12</v>
      </c>
    </row>
    <row r="677" spans="1:6" ht="27" customHeight="1" x14ac:dyDescent="0.25">
      <c r="A677" s="24" t="s">
        <v>563</v>
      </c>
      <c r="B677" s="125"/>
      <c r="C677" s="82">
        <v>21300</v>
      </c>
      <c r="D677" s="126" t="s">
        <v>558</v>
      </c>
      <c r="E677" s="26" t="s">
        <v>166</v>
      </c>
      <c r="F677" s="26" t="s">
        <v>345</v>
      </c>
    </row>
    <row r="678" spans="1:6" ht="20.25" customHeight="1" x14ac:dyDescent="0.25">
      <c r="A678" s="24" t="s">
        <v>564</v>
      </c>
      <c r="B678" s="125"/>
      <c r="C678" s="82">
        <v>16680</v>
      </c>
      <c r="D678" s="126" t="s">
        <v>558</v>
      </c>
      <c r="E678" s="26" t="s">
        <v>166</v>
      </c>
      <c r="F678" s="26" t="s">
        <v>345</v>
      </c>
    </row>
    <row r="679" spans="1:6" ht="26.25" customHeight="1" x14ac:dyDescent="0.25">
      <c r="A679" s="24" t="s">
        <v>565</v>
      </c>
      <c r="B679" s="125"/>
      <c r="C679" s="82">
        <v>8740</v>
      </c>
      <c r="D679" s="126" t="s">
        <v>558</v>
      </c>
      <c r="E679" s="26" t="s">
        <v>162</v>
      </c>
      <c r="F679" s="26" t="s">
        <v>163</v>
      </c>
    </row>
    <row r="680" spans="1:6" ht="27.75" customHeight="1" x14ac:dyDescent="0.25">
      <c r="A680" s="24" t="s">
        <v>680</v>
      </c>
      <c r="B680" s="125"/>
      <c r="C680" s="82">
        <v>2100</v>
      </c>
      <c r="D680" s="126" t="s">
        <v>558</v>
      </c>
      <c r="E680" s="26" t="s">
        <v>161</v>
      </c>
      <c r="F680" s="26" t="s">
        <v>161</v>
      </c>
    </row>
    <row r="681" spans="1:6" ht="30.75" customHeight="1" x14ac:dyDescent="0.25">
      <c r="A681" s="24" t="s">
        <v>566</v>
      </c>
      <c r="B681" s="125"/>
      <c r="C681" s="82"/>
      <c r="D681" s="126"/>
      <c r="E681" s="26"/>
      <c r="F681" s="26"/>
    </row>
    <row r="682" spans="1:6" ht="26.25" customHeight="1" x14ac:dyDescent="0.25">
      <c r="A682" s="24" t="s">
        <v>567</v>
      </c>
      <c r="B682" s="125" t="s">
        <v>568</v>
      </c>
      <c r="C682" s="82"/>
      <c r="D682" s="126" t="s">
        <v>558</v>
      </c>
      <c r="E682" s="26" t="s">
        <v>166</v>
      </c>
      <c r="F682" s="26" t="s">
        <v>12</v>
      </c>
    </row>
    <row r="683" spans="1:6" ht="36.75" customHeight="1" x14ac:dyDescent="0.25">
      <c r="A683" s="24" t="s">
        <v>569</v>
      </c>
      <c r="B683" s="125"/>
      <c r="C683" s="82">
        <v>13925</v>
      </c>
      <c r="D683" s="126" t="s">
        <v>558</v>
      </c>
      <c r="E683" s="26" t="s">
        <v>166</v>
      </c>
      <c r="F683" s="26" t="s">
        <v>345</v>
      </c>
    </row>
    <row r="684" spans="1:6" ht="37.5" customHeight="1" x14ac:dyDescent="0.25">
      <c r="A684" s="24" t="s">
        <v>570</v>
      </c>
      <c r="B684" s="125"/>
      <c r="C684" s="82">
        <v>14650</v>
      </c>
      <c r="D684" s="126" t="s">
        <v>558</v>
      </c>
      <c r="E684" s="26" t="s">
        <v>162</v>
      </c>
      <c r="F684" s="26" t="s">
        <v>163</v>
      </c>
    </row>
    <row r="685" spans="1:6" ht="31.5" customHeight="1" x14ac:dyDescent="0.25">
      <c r="A685" s="24" t="s">
        <v>571</v>
      </c>
      <c r="B685" s="37" t="s">
        <v>572</v>
      </c>
      <c r="C685" s="82"/>
      <c r="D685" s="126" t="s">
        <v>558</v>
      </c>
      <c r="E685" s="26" t="s">
        <v>166</v>
      </c>
      <c r="F685" s="26" t="s">
        <v>12</v>
      </c>
    </row>
    <row r="686" spans="1:6" ht="27" customHeight="1" x14ac:dyDescent="0.25">
      <c r="A686" s="24" t="s">
        <v>573</v>
      </c>
      <c r="B686" s="125"/>
      <c r="C686" s="82">
        <v>60900</v>
      </c>
      <c r="D686" s="126" t="s">
        <v>558</v>
      </c>
      <c r="E686" s="26" t="s">
        <v>166</v>
      </c>
      <c r="F686" s="26" t="s">
        <v>345</v>
      </c>
    </row>
    <row r="687" spans="1:6" ht="28.5" customHeight="1" x14ac:dyDescent="0.25">
      <c r="A687" s="24" t="s">
        <v>574</v>
      </c>
      <c r="B687" s="125"/>
      <c r="C687" s="82">
        <v>8550</v>
      </c>
      <c r="D687" s="126" t="s">
        <v>558</v>
      </c>
      <c r="E687" s="26" t="s">
        <v>162</v>
      </c>
      <c r="F687" s="26" t="s">
        <v>163</v>
      </c>
    </row>
    <row r="688" spans="1:6" ht="23.25" customHeight="1" x14ac:dyDescent="0.25">
      <c r="A688" s="24" t="s">
        <v>575</v>
      </c>
      <c r="B688" s="125" t="s">
        <v>576</v>
      </c>
      <c r="C688" s="82"/>
      <c r="D688" s="126" t="s">
        <v>558</v>
      </c>
      <c r="E688" s="26" t="s">
        <v>166</v>
      </c>
      <c r="F688" s="26" t="s">
        <v>12</v>
      </c>
    </row>
    <row r="689" spans="1:6" ht="34.5" customHeight="1" x14ac:dyDescent="0.25">
      <c r="A689" s="24" t="s">
        <v>577</v>
      </c>
      <c r="B689" s="125"/>
      <c r="C689" s="82">
        <v>13800</v>
      </c>
      <c r="D689" s="126" t="s">
        <v>558</v>
      </c>
      <c r="E689" s="26" t="s">
        <v>166</v>
      </c>
      <c r="F689" s="26" t="s">
        <v>345</v>
      </c>
    </row>
    <row r="690" spans="1:6" ht="33.75" customHeight="1" x14ac:dyDescent="0.25">
      <c r="A690" s="24" t="s">
        <v>578</v>
      </c>
      <c r="B690" s="125"/>
      <c r="C690" s="82">
        <v>4210</v>
      </c>
      <c r="D690" s="126" t="s">
        <v>558</v>
      </c>
      <c r="E690" s="26" t="s">
        <v>166</v>
      </c>
      <c r="F690" s="26" t="s">
        <v>345</v>
      </c>
    </row>
    <row r="691" spans="1:6" ht="24" customHeight="1" x14ac:dyDescent="0.25">
      <c r="A691" s="24" t="s">
        <v>579</v>
      </c>
      <c r="B691" s="125"/>
      <c r="C691" s="82">
        <v>6646</v>
      </c>
      <c r="D691" s="126" t="s">
        <v>558</v>
      </c>
      <c r="E691" s="26" t="s">
        <v>162</v>
      </c>
      <c r="F691" s="26" t="s">
        <v>163</v>
      </c>
    </row>
    <row r="692" spans="1:6" ht="23.25" customHeight="1" x14ac:dyDescent="0.25">
      <c r="A692" s="184" t="s">
        <v>580</v>
      </c>
      <c r="B692" s="125" t="s">
        <v>581</v>
      </c>
      <c r="C692" s="82"/>
      <c r="D692" s="126" t="s">
        <v>558</v>
      </c>
      <c r="E692" s="26" t="s">
        <v>166</v>
      </c>
      <c r="F692" s="26" t="s">
        <v>12</v>
      </c>
    </row>
    <row r="693" spans="1:6" ht="30.75" customHeight="1" x14ac:dyDescent="0.25">
      <c r="A693" s="24" t="s">
        <v>582</v>
      </c>
      <c r="B693" s="125"/>
      <c r="C693" s="82">
        <v>41110</v>
      </c>
      <c r="D693" s="126" t="s">
        <v>558</v>
      </c>
      <c r="E693" s="26" t="s">
        <v>166</v>
      </c>
      <c r="F693" s="26" t="s">
        <v>345</v>
      </c>
    </row>
    <row r="694" spans="1:6" ht="23.25" customHeight="1" x14ac:dyDescent="0.25">
      <c r="A694" s="24" t="s">
        <v>583</v>
      </c>
      <c r="B694" s="125"/>
      <c r="C694" s="82">
        <v>6950</v>
      </c>
      <c r="D694" s="126" t="s">
        <v>558</v>
      </c>
      <c r="E694" s="26" t="s">
        <v>162</v>
      </c>
      <c r="F694" s="26" t="s">
        <v>163</v>
      </c>
    </row>
    <row r="695" spans="1:6" ht="42.75" customHeight="1" x14ac:dyDescent="0.25">
      <c r="A695" s="184" t="s">
        <v>584</v>
      </c>
      <c r="B695" s="29" t="s">
        <v>585</v>
      </c>
      <c r="C695" s="82"/>
      <c r="D695" s="126" t="s">
        <v>558</v>
      </c>
      <c r="E695" s="26" t="s">
        <v>166</v>
      </c>
      <c r="F695" s="26" t="s">
        <v>12</v>
      </c>
    </row>
    <row r="696" spans="1:6" ht="33" customHeight="1" x14ac:dyDescent="0.25">
      <c r="A696" s="24" t="s">
        <v>586</v>
      </c>
      <c r="B696" s="125"/>
      <c r="C696" s="82">
        <v>4877</v>
      </c>
      <c r="D696" s="126" t="s">
        <v>558</v>
      </c>
      <c r="E696" s="26" t="s">
        <v>166</v>
      </c>
      <c r="F696" s="26" t="s">
        <v>345</v>
      </c>
    </row>
    <row r="697" spans="1:6" ht="23.25" customHeight="1" x14ac:dyDescent="0.25">
      <c r="A697" s="24" t="s">
        <v>700</v>
      </c>
      <c r="B697" s="25"/>
      <c r="C697" s="1"/>
      <c r="D697" s="32"/>
      <c r="E697" s="27"/>
      <c r="F697" s="27"/>
    </row>
    <row r="698" spans="1:6" ht="36.75" customHeight="1" x14ac:dyDescent="0.25">
      <c r="A698" s="24" t="s">
        <v>587</v>
      </c>
      <c r="B698" s="128" t="s">
        <v>588</v>
      </c>
      <c r="C698" s="82">
        <v>2100</v>
      </c>
      <c r="D698" s="126" t="s">
        <v>558</v>
      </c>
      <c r="E698" s="26" t="s">
        <v>162</v>
      </c>
      <c r="F698" s="26" t="s">
        <v>162</v>
      </c>
    </row>
    <row r="699" spans="1:6" ht="23.25" customHeight="1" x14ac:dyDescent="0.25">
      <c r="A699" s="24" t="s">
        <v>595</v>
      </c>
      <c r="B699" s="29" t="s">
        <v>48</v>
      </c>
      <c r="C699" s="1"/>
      <c r="D699" s="32"/>
      <c r="E699" s="27"/>
      <c r="F699" s="27"/>
    </row>
    <row r="700" spans="1:6" ht="33.75" x14ac:dyDescent="0.25">
      <c r="A700" s="24" t="s">
        <v>589</v>
      </c>
      <c r="B700" s="125" t="s">
        <v>590</v>
      </c>
      <c r="C700" s="82">
        <v>2100</v>
      </c>
      <c r="D700" s="126" t="s">
        <v>558</v>
      </c>
      <c r="E700" s="26" t="s">
        <v>162</v>
      </c>
      <c r="F700" s="26" t="s">
        <v>163</v>
      </c>
    </row>
    <row r="701" spans="1:6" ht="33.75" x14ac:dyDescent="0.25">
      <c r="A701" s="24" t="s">
        <v>801</v>
      </c>
      <c r="B701" s="125" t="s">
        <v>590</v>
      </c>
      <c r="C701" s="82">
        <v>2025</v>
      </c>
      <c r="D701" s="126" t="s">
        <v>558</v>
      </c>
      <c r="E701" s="26" t="s">
        <v>87</v>
      </c>
      <c r="F701" s="26" t="s">
        <v>12</v>
      </c>
    </row>
    <row r="702" spans="1:6" ht="23.25" customHeight="1" x14ac:dyDescent="0.25">
      <c r="A702" s="24" t="s">
        <v>109</v>
      </c>
      <c r="B702" s="25"/>
      <c r="C702" s="1"/>
      <c r="D702" s="32"/>
      <c r="E702" s="27"/>
      <c r="F702" s="27"/>
    </row>
    <row r="703" spans="1:6" ht="23.25" customHeight="1" x14ac:dyDescent="0.25">
      <c r="A703" s="24" t="s">
        <v>591</v>
      </c>
      <c r="B703" s="125" t="s">
        <v>592</v>
      </c>
      <c r="C703" s="82">
        <v>2100</v>
      </c>
      <c r="D703" s="126" t="s">
        <v>558</v>
      </c>
      <c r="E703" s="26" t="s">
        <v>162</v>
      </c>
      <c r="F703" s="26" t="s">
        <v>163</v>
      </c>
    </row>
    <row r="704" spans="1:6" x14ac:dyDescent="0.25">
      <c r="A704" s="24" t="s">
        <v>593</v>
      </c>
      <c r="B704" s="100" t="s">
        <v>594</v>
      </c>
      <c r="C704" s="82">
        <v>150</v>
      </c>
      <c r="D704" s="126" t="s">
        <v>558</v>
      </c>
      <c r="E704" s="26" t="s">
        <v>162</v>
      </c>
      <c r="F704" s="26" t="s">
        <v>163</v>
      </c>
    </row>
    <row r="705" spans="1:6" ht="23.25" customHeight="1" x14ac:dyDescent="0.25">
      <c r="A705" s="24" t="s">
        <v>591</v>
      </c>
      <c r="B705" s="125" t="s">
        <v>592</v>
      </c>
      <c r="C705" s="82">
        <v>1800</v>
      </c>
      <c r="D705" s="126" t="s">
        <v>558</v>
      </c>
      <c r="E705" s="26" t="s">
        <v>161</v>
      </c>
      <c r="F705" s="26" t="s">
        <v>161</v>
      </c>
    </row>
    <row r="706" spans="1:6" x14ac:dyDescent="0.25">
      <c r="E706" s="14"/>
      <c r="F706" s="14"/>
    </row>
    <row r="707" spans="1:6" x14ac:dyDescent="0.25">
      <c r="E707" s="14"/>
      <c r="F707" s="14"/>
    </row>
    <row r="708" spans="1:6" ht="27" customHeight="1" x14ac:dyDescent="0.25">
      <c r="A708" s="122" t="s">
        <v>690</v>
      </c>
      <c r="B708" s="185" t="s">
        <v>1</v>
      </c>
      <c r="C708" s="186" t="s">
        <v>555</v>
      </c>
      <c r="D708" s="187" t="s">
        <v>3</v>
      </c>
      <c r="E708" s="187" t="s">
        <v>4</v>
      </c>
      <c r="F708" s="187" t="s">
        <v>5</v>
      </c>
    </row>
    <row r="709" spans="1:6" ht="23.25" customHeight="1" x14ac:dyDescent="0.25">
      <c r="A709" s="24" t="s">
        <v>575</v>
      </c>
      <c r="B709" s="125" t="s">
        <v>576</v>
      </c>
      <c r="C709" s="82"/>
      <c r="D709" s="126"/>
      <c r="E709" s="26"/>
      <c r="F709" s="26"/>
    </row>
    <row r="710" spans="1:6" ht="22.5" customHeight="1" x14ac:dyDescent="0.25">
      <c r="A710" s="24" t="s">
        <v>703</v>
      </c>
      <c r="B710" s="125"/>
      <c r="C710" s="82">
        <v>12400</v>
      </c>
      <c r="D710" s="126" t="s">
        <v>558</v>
      </c>
      <c r="E710" s="26" t="s">
        <v>162</v>
      </c>
      <c r="F710" s="26" t="s">
        <v>162</v>
      </c>
    </row>
    <row r="711" spans="1:6" ht="18.75" customHeight="1" x14ac:dyDescent="0.25">
      <c r="A711" s="24"/>
      <c r="B711" s="125"/>
      <c r="C711" s="82"/>
      <c r="D711" s="126"/>
      <c r="E711" s="26"/>
      <c r="F711" s="26"/>
    </row>
    <row r="712" spans="1:6" ht="23.25" customHeight="1" x14ac:dyDescent="0.25">
      <c r="A712" s="24" t="s">
        <v>691</v>
      </c>
      <c r="B712" s="125"/>
      <c r="C712" s="82"/>
      <c r="D712" s="126"/>
      <c r="E712" s="26"/>
      <c r="F712" s="26"/>
    </row>
    <row r="713" spans="1:6" ht="22.5" customHeight="1" x14ac:dyDescent="0.25">
      <c r="A713" s="24" t="s">
        <v>693</v>
      </c>
      <c r="B713" s="125" t="s">
        <v>692</v>
      </c>
      <c r="C713" s="82">
        <v>10084</v>
      </c>
      <c r="D713" s="126" t="s">
        <v>558</v>
      </c>
      <c r="E713" s="26" t="s">
        <v>162</v>
      </c>
      <c r="F713" s="26" t="s">
        <v>163</v>
      </c>
    </row>
    <row r="714" spans="1:6" ht="23.25" customHeight="1" x14ac:dyDescent="0.25">
      <c r="A714" s="24" t="s">
        <v>694</v>
      </c>
      <c r="B714" s="125"/>
      <c r="C714" s="82"/>
      <c r="D714" s="126"/>
      <c r="E714" s="26"/>
      <c r="F714" s="26"/>
    </row>
    <row r="715" spans="1:6" ht="22.5" customHeight="1" x14ac:dyDescent="0.25">
      <c r="A715" s="24" t="s">
        <v>695</v>
      </c>
      <c r="B715" s="125" t="s">
        <v>696</v>
      </c>
      <c r="C715" s="82">
        <v>1680</v>
      </c>
      <c r="D715" s="126" t="s">
        <v>558</v>
      </c>
      <c r="E715" s="26" t="s">
        <v>345</v>
      </c>
      <c r="F715" s="26" t="s">
        <v>162</v>
      </c>
    </row>
    <row r="716" spans="1:6" ht="36" customHeight="1" x14ac:dyDescent="0.25">
      <c r="A716" s="24" t="s">
        <v>712</v>
      </c>
      <c r="B716" s="125" t="s">
        <v>169</v>
      </c>
      <c r="C716" s="82">
        <v>1050.42</v>
      </c>
      <c r="D716" s="126" t="s">
        <v>558</v>
      </c>
      <c r="E716" s="26" t="s">
        <v>161</v>
      </c>
      <c r="F716" s="26" t="s">
        <v>87</v>
      </c>
    </row>
    <row r="717" spans="1:6" ht="25.5" customHeight="1" x14ac:dyDescent="0.25">
      <c r="A717" s="24" t="s">
        <v>756</v>
      </c>
      <c r="B717" s="125" t="s">
        <v>169</v>
      </c>
      <c r="C717" s="82">
        <v>840</v>
      </c>
      <c r="D717" s="126" t="s">
        <v>558</v>
      </c>
      <c r="E717" s="26" t="s">
        <v>161</v>
      </c>
      <c r="F717" s="26" t="s">
        <v>87</v>
      </c>
    </row>
    <row r="718" spans="1:6" ht="23.25" customHeight="1" x14ac:dyDescent="0.25">
      <c r="A718" s="24" t="s">
        <v>697</v>
      </c>
      <c r="B718" s="125" t="s">
        <v>699</v>
      </c>
      <c r="C718" s="82"/>
      <c r="D718" s="126"/>
      <c r="E718" s="26"/>
      <c r="F718" s="26"/>
    </row>
    <row r="719" spans="1:6" ht="22.5" customHeight="1" x14ac:dyDescent="0.25">
      <c r="A719" s="28" t="s">
        <v>698</v>
      </c>
      <c r="B719" s="84"/>
      <c r="C719" s="82">
        <v>2282.25</v>
      </c>
      <c r="D719" s="126" t="s">
        <v>558</v>
      </c>
      <c r="E719" s="26" t="s">
        <v>166</v>
      </c>
      <c r="F719" s="26" t="s">
        <v>345</v>
      </c>
    </row>
    <row r="720" spans="1:6" ht="22.5" customHeight="1" x14ac:dyDescent="0.25">
      <c r="A720" s="28" t="s">
        <v>702</v>
      </c>
      <c r="B720" s="84"/>
      <c r="C720" s="82">
        <v>5500</v>
      </c>
      <c r="D720" s="126" t="s">
        <v>558</v>
      </c>
      <c r="E720" s="26" t="s">
        <v>166</v>
      </c>
      <c r="F720" s="26" t="s">
        <v>345</v>
      </c>
    </row>
    <row r="721" spans="1:6" ht="22.5" customHeight="1" x14ac:dyDescent="0.2">
      <c r="A721" s="127" t="s">
        <v>933</v>
      </c>
      <c r="B721" s="84"/>
      <c r="C721" s="82">
        <v>740.37</v>
      </c>
      <c r="D721" s="126" t="s">
        <v>558</v>
      </c>
      <c r="E721" s="26" t="s">
        <v>163</v>
      </c>
      <c r="F721" s="26" t="s">
        <v>162</v>
      </c>
    </row>
    <row r="722" spans="1:6" ht="26.25" customHeight="1" x14ac:dyDescent="0.25">
      <c r="A722" s="24" t="s">
        <v>700</v>
      </c>
      <c r="B722" s="25"/>
      <c r="C722" s="1"/>
      <c r="D722" s="32"/>
      <c r="E722" s="27"/>
      <c r="F722" s="27"/>
    </row>
    <row r="723" spans="1:6" ht="21" customHeight="1" x14ac:dyDescent="0.25">
      <c r="A723" s="24" t="s">
        <v>701</v>
      </c>
      <c r="B723" s="128" t="s">
        <v>938</v>
      </c>
      <c r="C723" s="82">
        <v>6244</v>
      </c>
      <c r="D723" s="126" t="s">
        <v>558</v>
      </c>
      <c r="E723" s="26" t="s">
        <v>162</v>
      </c>
      <c r="F723" s="26" t="s">
        <v>163</v>
      </c>
    </row>
    <row r="724" spans="1:6" ht="21" customHeight="1" x14ac:dyDescent="0.25">
      <c r="A724" s="24" t="s">
        <v>713</v>
      </c>
      <c r="B724" s="128" t="s">
        <v>939</v>
      </c>
      <c r="C724" s="82">
        <v>10504</v>
      </c>
      <c r="D724" s="126" t="s">
        <v>558</v>
      </c>
      <c r="E724" s="26" t="s">
        <v>87</v>
      </c>
      <c r="F724" s="26" t="s">
        <v>87</v>
      </c>
    </row>
    <row r="725" spans="1:6" ht="18" customHeight="1" x14ac:dyDescent="0.25">
      <c r="A725" s="24" t="s">
        <v>714</v>
      </c>
      <c r="B725" s="128" t="s">
        <v>590</v>
      </c>
      <c r="C725" s="82">
        <v>4201</v>
      </c>
      <c r="D725" s="126" t="s">
        <v>558</v>
      </c>
      <c r="E725" s="26" t="s">
        <v>87</v>
      </c>
      <c r="F725" s="26" t="s">
        <v>87</v>
      </c>
    </row>
    <row r="726" spans="1:6" ht="18" customHeight="1" x14ac:dyDescent="0.25">
      <c r="A726" s="24" t="s">
        <v>815</v>
      </c>
      <c r="B726" s="128" t="s">
        <v>590</v>
      </c>
      <c r="C726" s="82">
        <v>5882</v>
      </c>
      <c r="D726" s="126" t="s">
        <v>558</v>
      </c>
      <c r="E726" s="26" t="s">
        <v>87</v>
      </c>
      <c r="F726" s="26" t="s">
        <v>12</v>
      </c>
    </row>
    <row r="727" spans="1:6" ht="36" customHeight="1" x14ac:dyDescent="0.25">
      <c r="A727" s="24" t="s">
        <v>595</v>
      </c>
      <c r="B727" s="29" t="s">
        <v>48</v>
      </c>
      <c r="C727" s="1"/>
      <c r="D727" s="32"/>
      <c r="E727" s="27"/>
      <c r="F727" s="27"/>
    </row>
    <row r="728" spans="1:6" ht="27.75" customHeight="1" x14ac:dyDescent="0.25">
      <c r="A728" s="24" t="s">
        <v>704</v>
      </c>
      <c r="B728" s="128" t="s">
        <v>590</v>
      </c>
      <c r="C728" s="82">
        <v>1330</v>
      </c>
      <c r="D728" s="126" t="s">
        <v>558</v>
      </c>
      <c r="E728" s="26" t="s">
        <v>162</v>
      </c>
      <c r="F728" s="26" t="s">
        <v>163</v>
      </c>
    </row>
    <row r="729" spans="1:6" ht="24.75" customHeight="1" x14ac:dyDescent="0.25">
      <c r="A729" s="24" t="s">
        <v>707</v>
      </c>
      <c r="B729" s="128" t="s">
        <v>590</v>
      </c>
      <c r="C729" s="82">
        <v>10000</v>
      </c>
      <c r="D729" s="126" t="s">
        <v>558</v>
      </c>
      <c r="E729" s="26" t="s">
        <v>161</v>
      </c>
      <c r="F729" s="26" t="s">
        <v>87</v>
      </c>
    </row>
    <row r="730" spans="1:6" ht="24.75" customHeight="1" x14ac:dyDescent="0.25">
      <c r="A730" s="24" t="s">
        <v>708</v>
      </c>
      <c r="B730" s="128" t="s">
        <v>590</v>
      </c>
      <c r="C730" s="82">
        <v>4400</v>
      </c>
      <c r="D730" s="126" t="s">
        <v>558</v>
      </c>
      <c r="E730" s="26" t="s">
        <v>161</v>
      </c>
      <c r="F730" s="26" t="s">
        <v>87</v>
      </c>
    </row>
    <row r="731" spans="1:6" ht="41.25" customHeight="1" x14ac:dyDescent="0.25">
      <c r="A731" s="24" t="s">
        <v>709</v>
      </c>
      <c r="B731" s="128" t="s">
        <v>590</v>
      </c>
      <c r="C731" s="82">
        <v>2500</v>
      </c>
      <c r="D731" s="126" t="s">
        <v>558</v>
      </c>
      <c r="E731" s="26" t="s">
        <v>161</v>
      </c>
      <c r="F731" s="26" t="s">
        <v>87</v>
      </c>
    </row>
    <row r="732" spans="1:6" ht="18" customHeight="1" x14ac:dyDescent="0.25">
      <c r="A732" s="24" t="s">
        <v>715</v>
      </c>
      <c r="B732" s="128" t="s">
        <v>590</v>
      </c>
      <c r="C732" s="82">
        <v>2100</v>
      </c>
      <c r="D732" s="126" t="s">
        <v>558</v>
      </c>
      <c r="E732" s="26" t="s">
        <v>87</v>
      </c>
      <c r="F732" s="26" t="s">
        <v>87</v>
      </c>
    </row>
    <row r="733" spans="1:6" ht="18" customHeight="1" x14ac:dyDescent="0.25">
      <c r="A733" s="24" t="s">
        <v>716</v>
      </c>
      <c r="B733" s="128" t="s">
        <v>590</v>
      </c>
      <c r="C733" s="82">
        <v>1932</v>
      </c>
      <c r="D733" s="126" t="s">
        <v>558</v>
      </c>
      <c r="E733" s="26" t="s">
        <v>87</v>
      </c>
      <c r="F733" s="26" t="s">
        <v>87</v>
      </c>
    </row>
    <row r="734" spans="1:6" ht="18" customHeight="1" x14ac:dyDescent="0.25">
      <c r="A734" s="24" t="s">
        <v>717</v>
      </c>
      <c r="B734" s="128" t="s">
        <v>590</v>
      </c>
      <c r="C734" s="82">
        <v>840</v>
      </c>
      <c r="D734" s="126" t="s">
        <v>558</v>
      </c>
      <c r="E734" s="26" t="s">
        <v>87</v>
      </c>
      <c r="F734" s="26" t="s">
        <v>87</v>
      </c>
    </row>
    <row r="735" spans="1:6" ht="18" customHeight="1" x14ac:dyDescent="0.25">
      <c r="A735" s="24" t="s">
        <v>718</v>
      </c>
      <c r="B735" s="128" t="s">
        <v>590</v>
      </c>
      <c r="C735" s="82">
        <v>2773</v>
      </c>
      <c r="D735" s="126" t="s">
        <v>558</v>
      </c>
      <c r="E735" s="26" t="s">
        <v>87</v>
      </c>
      <c r="F735" s="26" t="s">
        <v>87</v>
      </c>
    </row>
    <row r="736" spans="1:6" ht="18" customHeight="1" x14ac:dyDescent="0.25">
      <c r="A736" s="24" t="s">
        <v>785</v>
      </c>
      <c r="B736" s="128" t="s">
        <v>590</v>
      </c>
      <c r="C736" s="82">
        <v>1512.6</v>
      </c>
      <c r="D736" s="126" t="s">
        <v>558</v>
      </c>
      <c r="E736" s="26" t="s">
        <v>87</v>
      </c>
      <c r="F736" s="26" t="s">
        <v>12</v>
      </c>
    </row>
    <row r="737" spans="1:6" ht="18" customHeight="1" x14ac:dyDescent="0.25">
      <c r="A737" s="24" t="s">
        <v>816</v>
      </c>
      <c r="B737" s="128" t="s">
        <v>590</v>
      </c>
      <c r="C737" s="82">
        <v>5042</v>
      </c>
      <c r="D737" s="126" t="s">
        <v>558</v>
      </c>
      <c r="E737" s="26" t="s">
        <v>87</v>
      </c>
      <c r="F737" s="26" t="s">
        <v>87</v>
      </c>
    </row>
    <row r="738" spans="1:6" ht="28.5" customHeight="1" x14ac:dyDescent="0.25">
      <c r="A738" s="24" t="s">
        <v>834</v>
      </c>
      <c r="B738" s="128" t="s">
        <v>934</v>
      </c>
      <c r="C738" s="82">
        <f>3080+49840</f>
        <v>52920</v>
      </c>
      <c r="D738" s="126" t="s">
        <v>558</v>
      </c>
      <c r="E738" s="26" t="s">
        <v>12</v>
      </c>
      <c r="F738" s="26" t="s">
        <v>12</v>
      </c>
    </row>
    <row r="739" spans="1:6" ht="20.25" customHeight="1" x14ac:dyDescent="0.25">
      <c r="A739" s="24" t="s">
        <v>848</v>
      </c>
      <c r="B739" s="128" t="s">
        <v>590</v>
      </c>
      <c r="C739" s="82">
        <v>5882</v>
      </c>
      <c r="D739" s="126" t="s">
        <v>558</v>
      </c>
      <c r="E739" s="26" t="s">
        <v>12</v>
      </c>
      <c r="F739" s="26" t="s">
        <v>12</v>
      </c>
    </row>
    <row r="740" spans="1:6" ht="23.25" customHeight="1" x14ac:dyDescent="0.25">
      <c r="A740" s="24" t="s">
        <v>756</v>
      </c>
      <c r="B740" s="25"/>
      <c r="C740" s="1"/>
      <c r="D740" s="32"/>
      <c r="E740" s="27"/>
      <c r="F740" s="27"/>
    </row>
    <row r="741" spans="1:6" ht="23.25" customHeight="1" x14ac:dyDescent="0.25">
      <c r="A741" s="24" t="s">
        <v>705</v>
      </c>
      <c r="B741" s="125" t="s">
        <v>706</v>
      </c>
      <c r="C741" s="82">
        <v>2100</v>
      </c>
      <c r="D741" s="126" t="s">
        <v>558</v>
      </c>
      <c r="E741" s="26" t="s">
        <v>87</v>
      </c>
      <c r="F741" s="26" t="s">
        <v>87</v>
      </c>
    </row>
    <row r="742" spans="1:6" ht="23.25" customHeight="1" x14ac:dyDescent="0.25">
      <c r="A742" s="24" t="s">
        <v>710</v>
      </c>
      <c r="B742" s="25"/>
      <c r="C742" s="1"/>
      <c r="D742" s="32"/>
      <c r="E742" s="27"/>
      <c r="F742" s="27"/>
    </row>
    <row r="743" spans="1:6" ht="23.25" customHeight="1" x14ac:dyDescent="0.25">
      <c r="A743" s="24" t="s">
        <v>711</v>
      </c>
      <c r="B743" s="125" t="s">
        <v>940</v>
      </c>
      <c r="C743" s="82">
        <v>23100</v>
      </c>
      <c r="D743" s="126" t="s">
        <v>558</v>
      </c>
      <c r="E743" s="26" t="s">
        <v>12</v>
      </c>
      <c r="F743" s="26" t="s">
        <v>12</v>
      </c>
    </row>
    <row r="744" spans="1:6" ht="34.5" customHeight="1" x14ac:dyDescent="0.25">
      <c r="A744" s="24" t="s">
        <v>786</v>
      </c>
      <c r="B744" s="25"/>
      <c r="C744" s="1"/>
      <c r="D744" s="32"/>
      <c r="E744" s="27"/>
      <c r="F744" s="27"/>
    </row>
    <row r="745" spans="1:6" ht="25.5" customHeight="1" x14ac:dyDescent="0.25">
      <c r="A745" s="24" t="s">
        <v>787</v>
      </c>
      <c r="B745" s="29" t="s">
        <v>476</v>
      </c>
      <c r="C745" s="82">
        <v>3327.73</v>
      </c>
      <c r="D745" s="126" t="s">
        <v>558</v>
      </c>
      <c r="E745" s="26" t="s">
        <v>87</v>
      </c>
      <c r="F745" s="26" t="s">
        <v>12</v>
      </c>
    </row>
    <row r="746" spans="1:6" s="18" customFormat="1" ht="33.75" x14ac:dyDescent="0.25">
      <c r="A746" s="129" t="s">
        <v>905</v>
      </c>
      <c r="B746" s="29" t="s">
        <v>46</v>
      </c>
      <c r="C746" s="9"/>
      <c r="D746" s="35"/>
      <c r="E746" s="36"/>
      <c r="F746" s="36"/>
    </row>
    <row r="747" spans="1:6" ht="23.25" customHeight="1" x14ac:dyDescent="0.25">
      <c r="A747" s="24" t="s">
        <v>906</v>
      </c>
      <c r="B747" s="125"/>
      <c r="C747" s="82">
        <v>1200</v>
      </c>
      <c r="D747" s="126" t="s">
        <v>558</v>
      </c>
      <c r="E747" s="26" t="s">
        <v>12</v>
      </c>
      <c r="F747" s="26" t="s">
        <v>12</v>
      </c>
    </row>
    <row r="748" spans="1:6" ht="23.25" customHeight="1" x14ac:dyDescent="0.25">
      <c r="B748" s="130"/>
      <c r="E748" s="14"/>
      <c r="F748" s="14"/>
    </row>
    <row r="749" spans="1:6" ht="51" x14ac:dyDescent="0.25">
      <c r="A749" s="122" t="s">
        <v>1014</v>
      </c>
      <c r="B749" s="185" t="s">
        <v>1</v>
      </c>
      <c r="C749" s="186" t="s">
        <v>555</v>
      </c>
      <c r="D749" s="187" t="s">
        <v>3</v>
      </c>
      <c r="E749" s="187" t="s">
        <v>4</v>
      </c>
      <c r="F749" s="187" t="s">
        <v>5</v>
      </c>
    </row>
    <row r="750" spans="1:6" ht="31.5" customHeight="1" x14ac:dyDescent="0.25">
      <c r="A750" s="33" t="s">
        <v>1015</v>
      </c>
      <c r="B750" s="25" t="s">
        <v>94</v>
      </c>
      <c r="C750" s="1"/>
      <c r="D750" s="26"/>
      <c r="E750" s="27"/>
      <c r="F750" s="27"/>
    </row>
    <row r="751" spans="1:6" ht="23.25" customHeight="1" x14ac:dyDescent="0.25">
      <c r="A751" s="24" t="s">
        <v>941</v>
      </c>
      <c r="B751" s="25" t="s">
        <v>94</v>
      </c>
      <c r="C751" s="1">
        <v>910</v>
      </c>
      <c r="D751" s="26" t="s">
        <v>558</v>
      </c>
      <c r="E751" s="26" t="s">
        <v>12</v>
      </c>
      <c r="F751" s="26" t="s">
        <v>12</v>
      </c>
    </row>
    <row r="752" spans="1:6" x14ac:dyDescent="0.25">
      <c r="A752" s="22"/>
      <c r="B752" s="22"/>
      <c r="C752" s="22"/>
      <c r="E752" s="14"/>
      <c r="F752" s="14"/>
    </row>
    <row r="753" spans="1:6" ht="27" customHeight="1" x14ac:dyDescent="0.25">
      <c r="A753" s="122" t="s">
        <v>958</v>
      </c>
      <c r="B753" s="185" t="s">
        <v>1</v>
      </c>
      <c r="C753" s="186" t="s">
        <v>555</v>
      </c>
      <c r="D753" s="187" t="s">
        <v>3</v>
      </c>
      <c r="E753" s="187" t="s">
        <v>4</v>
      </c>
      <c r="F753" s="187" t="s">
        <v>5</v>
      </c>
    </row>
    <row r="754" spans="1:6" ht="21" customHeight="1" x14ac:dyDescent="0.25">
      <c r="A754" s="24" t="s">
        <v>960</v>
      </c>
      <c r="B754" s="128" t="s">
        <v>961</v>
      </c>
      <c r="C754" s="82">
        <v>1008.4</v>
      </c>
      <c r="D754" s="126" t="s">
        <v>558</v>
      </c>
      <c r="E754" s="26" t="s">
        <v>12</v>
      </c>
      <c r="F754" s="26" t="s">
        <v>12</v>
      </c>
    </row>
    <row r="755" spans="1:6" ht="21" customHeight="1" x14ac:dyDescent="0.25">
      <c r="A755" s="24" t="s">
        <v>959</v>
      </c>
      <c r="B755" s="128" t="s">
        <v>588</v>
      </c>
      <c r="C755" s="82">
        <v>31726.89</v>
      </c>
      <c r="D755" s="126" t="s">
        <v>558</v>
      </c>
      <c r="E755" s="26" t="s">
        <v>12</v>
      </c>
      <c r="F755" s="26" t="s">
        <v>12</v>
      </c>
    </row>
    <row r="756" spans="1:6" x14ac:dyDescent="0.25">
      <c r="A756" s="22"/>
      <c r="B756" s="22"/>
      <c r="C756" s="22"/>
      <c r="E756" s="14"/>
      <c r="F756" s="14"/>
    </row>
    <row r="757" spans="1:6" x14ac:dyDescent="0.25">
      <c r="A757" s="22"/>
      <c r="B757" s="22"/>
      <c r="C757" s="22"/>
      <c r="E757" s="14"/>
      <c r="F757" s="14"/>
    </row>
    <row r="758" spans="1:6" ht="27" customHeight="1" x14ac:dyDescent="0.25">
      <c r="A758" s="122" t="s">
        <v>962</v>
      </c>
      <c r="B758" s="185" t="s">
        <v>1</v>
      </c>
      <c r="C758" s="186" t="s">
        <v>555</v>
      </c>
      <c r="D758" s="187" t="s">
        <v>3</v>
      </c>
      <c r="E758" s="187" t="s">
        <v>4</v>
      </c>
      <c r="F758" s="187" t="s">
        <v>5</v>
      </c>
    </row>
    <row r="759" spans="1:6" ht="78" customHeight="1" x14ac:dyDescent="0.25">
      <c r="A759" s="24" t="s">
        <v>963</v>
      </c>
      <c r="B759" s="128" t="s">
        <v>588</v>
      </c>
      <c r="C759" s="82">
        <v>74252.100000000006</v>
      </c>
      <c r="D759" s="126" t="s">
        <v>558</v>
      </c>
      <c r="E759" s="26" t="s">
        <v>12</v>
      </c>
      <c r="F759" s="26" t="s">
        <v>12</v>
      </c>
    </row>
    <row r="760" spans="1:6" x14ac:dyDescent="0.25">
      <c r="A760" s="22"/>
      <c r="B760" s="22"/>
      <c r="C760" s="22"/>
      <c r="E760" s="14"/>
      <c r="F760" s="14"/>
    </row>
    <row r="761" spans="1:6" x14ac:dyDescent="0.25">
      <c r="A761" s="22"/>
      <c r="B761" s="22"/>
      <c r="C761" s="22"/>
      <c r="E761" s="14"/>
      <c r="F761" s="14"/>
    </row>
    <row r="762" spans="1:6" x14ac:dyDescent="0.25">
      <c r="A762" s="22"/>
      <c r="B762" s="22"/>
      <c r="C762" s="22"/>
      <c r="E762" s="14"/>
      <c r="F762" s="14"/>
    </row>
    <row r="763" spans="1:6" x14ac:dyDescent="0.25">
      <c r="A763" s="22"/>
      <c r="B763" s="22"/>
      <c r="C763" s="22"/>
      <c r="E763" s="14"/>
      <c r="F763" s="14"/>
    </row>
    <row r="764" spans="1:6" x14ac:dyDescent="0.25">
      <c r="A764" s="22"/>
      <c r="B764" s="22"/>
      <c r="C764" s="22"/>
      <c r="E764" s="14"/>
      <c r="F764" s="14"/>
    </row>
    <row r="765" spans="1:6" x14ac:dyDescent="0.25">
      <c r="A765" s="22"/>
      <c r="B765" s="22"/>
      <c r="C765" s="22"/>
      <c r="E765" s="14"/>
      <c r="F765" s="14"/>
    </row>
    <row r="766" spans="1:6" x14ac:dyDescent="0.25">
      <c r="A766" s="22"/>
      <c r="B766" s="22"/>
      <c r="C766" s="22"/>
      <c r="E766" s="14"/>
      <c r="F766" s="14"/>
    </row>
    <row r="767" spans="1:6" x14ac:dyDescent="0.25">
      <c r="A767" s="22"/>
      <c r="B767" s="22"/>
      <c r="C767" s="22"/>
      <c r="E767" s="14"/>
      <c r="F767" s="14"/>
    </row>
    <row r="768" spans="1:6" x14ac:dyDescent="0.25">
      <c r="A768" s="22"/>
      <c r="B768" s="22"/>
      <c r="C768" s="22"/>
      <c r="E768" s="14"/>
      <c r="F768" s="14"/>
    </row>
    <row r="769" spans="1:6" x14ac:dyDescent="0.25">
      <c r="A769" s="22"/>
      <c r="B769" s="22"/>
      <c r="C769" s="22"/>
      <c r="E769" s="14"/>
      <c r="F769" s="14"/>
    </row>
    <row r="770" spans="1:6" x14ac:dyDescent="0.25">
      <c r="A770" s="22"/>
      <c r="B770" s="22"/>
      <c r="C770" s="22"/>
      <c r="E770" s="14"/>
      <c r="F770" s="14"/>
    </row>
    <row r="771" spans="1:6" x14ac:dyDescent="0.25">
      <c r="A771" s="22"/>
      <c r="B771" s="22"/>
      <c r="C771" s="22"/>
      <c r="E771" s="14"/>
      <c r="F771" s="14"/>
    </row>
    <row r="772" spans="1:6" x14ac:dyDescent="0.25">
      <c r="A772" s="22"/>
      <c r="B772" s="22"/>
      <c r="C772" s="22"/>
      <c r="E772" s="14"/>
      <c r="F772" s="14"/>
    </row>
    <row r="773" spans="1:6" x14ac:dyDescent="0.25">
      <c r="A773" s="22"/>
      <c r="B773" s="22"/>
      <c r="C773" s="22"/>
      <c r="E773" s="14"/>
      <c r="F773" s="14"/>
    </row>
    <row r="774" spans="1:6" x14ac:dyDescent="0.25">
      <c r="A774" s="22"/>
      <c r="B774" s="22"/>
      <c r="C774" s="22"/>
      <c r="E774" s="14"/>
      <c r="F774" s="14"/>
    </row>
    <row r="775" spans="1:6" x14ac:dyDescent="0.25">
      <c r="A775" s="22"/>
      <c r="B775" s="22"/>
      <c r="C775" s="22"/>
      <c r="E775" s="14"/>
      <c r="F775" s="14"/>
    </row>
    <row r="776" spans="1:6" x14ac:dyDescent="0.25">
      <c r="A776" s="22"/>
      <c r="B776" s="22"/>
      <c r="C776" s="22"/>
      <c r="E776" s="14"/>
      <c r="F776" s="14"/>
    </row>
    <row r="777" spans="1:6" x14ac:dyDescent="0.25">
      <c r="A777" s="22"/>
      <c r="B777" s="22"/>
      <c r="C777" s="22"/>
      <c r="E777" s="14"/>
      <c r="F777" s="14"/>
    </row>
    <row r="778" spans="1:6" x14ac:dyDescent="0.25">
      <c r="A778" s="22"/>
      <c r="B778" s="22"/>
      <c r="C778" s="22"/>
      <c r="E778" s="14"/>
      <c r="F778" s="14"/>
    </row>
    <row r="779" spans="1:6" x14ac:dyDescent="0.25">
      <c r="A779" s="22"/>
      <c r="B779" s="22"/>
      <c r="C779" s="22"/>
      <c r="E779" s="14"/>
      <c r="F779" s="14"/>
    </row>
    <row r="780" spans="1:6" x14ac:dyDescent="0.25">
      <c r="A780" s="22"/>
      <c r="B780" s="22"/>
      <c r="C780" s="22"/>
      <c r="E780" s="14"/>
      <c r="F780" s="14"/>
    </row>
    <row r="781" spans="1:6" x14ac:dyDescent="0.25">
      <c r="A781" s="22"/>
      <c r="B781" s="22"/>
      <c r="C781" s="22"/>
      <c r="E781" s="14"/>
      <c r="F781" s="14"/>
    </row>
    <row r="782" spans="1:6" x14ac:dyDescent="0.25">
      <c r="A782" s="22"/>
      <c r="B782" s="22"/>
      <c r="C782" s="22"/>
      <c r="E782" s="14"/>
      <c r="F782" s="14"/>
    </row>
    <row r="783" spans="1:6" x14ac:dyDescent="0.25">
      <c r="A783" s="22"/>
      <c r="B783" s="22"/>
      <c r="C783" s="22"/>
      <c r="E783" s="14"/>
      <c r="F783" s="14"/>
    </row>
    <row r="784" spans="1:6" x14ac:dyDescent="0.25">
      <c r="A784" s="22"/>
      <c r="B784" s="22"/>
      <c r="C784" s="22"/>
      <c r="E784" s="14"/>
      <c r="F784" s="14"/>
    </row>
    <row r="785" spans="1:6" x14ac:dyDescent="0.25">
      <c r="A785" s="22"/>
      <c r="B785" s="22"/>
      <c r="C785" s="22"/>
      <c r="E785" s="14"/>
      <c r="F785" s="14"/>
    </row>
    <row r="786" spans="1:6" x14ac:dyDescent="0.25">
      <c r="A786" s="22"/>
      <c r="B786" s="22"/>
      <c r="C786" s="22"/>
      <c r="E786" s="14"/>
      <c r="F786" s="14"/>
    </row>
    <row r="787" spans="1:6" x14ac:dyDescent="0.25">
      <c r="A787" s="22"/>
      <c r="B787" s="22"/>
      <c r="C787" s="22"/>
      <c r="E787" s="14"/>
      <c r="F787" s="14"/>
    </row>
    <row r="788" spans="1:6" x14ac:dyDescent="0.25">
      <c r="A788" s="22"/>
      <c r="B788" s="22"/>
      <c r="C788" s="22"/>
      <c r="E788" s="14"/>
      <c r="F788" s="14"/>
    </row>
    <row r="789" spans="1:6" x14ac:dyDescent="0.25">
      <c r="A789" s="22"/>
      <c r="B789" s="22"/>
      <c r="C789" s="22"/>
      <c r="E789" s="14"/>
      <c r="F789" s="14"/>
    </row>
    <row r="790" spans="1:6" x14ac:dyDescent="0.25">
      <c r="A790" s="22"/>
      <c r="B790" s="22"/>
      <c r="C790" s="22"/>
      <c r="E790" s="14"/>
      <c r="F790" s="14"/>
    </row>
    <row r="791" spans="1:6" x14ac:dyDescent="0.25">
      <c r="A791" s="22"/>
      <c r="B791" s="22"/>
      <c r="C791" s="22"/>
      <c r="E791" s="14"/>
      <c r="F791" s="14"/>
    </row>
    <row r="792" spans="1:6" x14ac:dyDescent="0.25">
      <c r="A792" s="22"/>
      <c r="B792" s="22"/>
      <c r="C792" s="22"/>
      <c r="E792" s="14"/>
      <c r="F792" s="14"/>
    </row>
    <row r="793" spans="1:6" x14ac:dyDescent="0.25">
      <c r="A793" s="22"/>
      <c r="B793" s="22"/>
      <c r="C793" s="22"/>
      <c r="E793" s="14"/>
      <c r="F793" s="14"/>
    </row>
    <row r="794" spans="1:6" x14ac:dyDescent="0.25">
      <c r="A794" s="22"/>
      <c r="B794" s="22"/>
      <c r="C794" s="22"/>
      <c r="E794" s="14"/>
      <c r="F794" s="14"/>
    </row>
    <row r="795" spans="1:6" x14ac:dyDescent="0.25">
      <c r="A795" s="22"/>
      <c r="B795" s="22"/>
      <c r="C795" s="22"/>
      <c r="E795" s="14"/>
      <c r="F795" s="14"/>
    </row>
    <row r="796" spans="1:6" x14ac:dyDescent="0.25">
      <c r="A796" s="22"/>
      <c r="B796" s="22"/>
      <c r="C796" s="22"/>
      <c r="E796" s="14"/>
      <c r="F796" s="14"/>
    </row>
    <row r="797" spans="1:6" x14ac:dyDescent="0.25">
      <c r="A797" s="22"/>
      <c r="B797" s="22"/>
      <c r="C797" s="22"/>
      <c r="E797" s="14"/>
      <c r="F797" s="14"/>
    </row>
    <row r="798" spans="1:6" x14ac:dyDescent="0.25">
      <c r="A798" s="22"/>
      <c r="B798" s="22"/>
      <c r="C798" s="22"/>
      <c r="E798" s="14"/>
      <c r="F798" s="14"/>
    </row>
    <row r="799" spans="1:6" x14ac:dyDescent="0.25">
      <c r="A799" s="22"/>
      <c r="B799" s="22"/>
      <c r="C799" s="22"/>
      <c r="E799" s="14"/>
      <c r="F799" s="14"/>
    </row>
    <row r="800" spans="1:6" x14ac:dyDescent="0.25">
      <c r="A800" s="22"/>
      <c r="B800" s="22"/>
      <c r="C800" s="22"/>
      <c r="E800" s="14"/>
      <c r="F800" s="14"/>
    </row>
    <row r="801" spans="1:6" x14ac:dyDescent="0.25">
      <c r="A801" s="22"/>
      <c r="B801" s="22"/>
      <c r="C801" s="22"/>
      <c r="E801" s="14"/>
      <c r="F801" s="14"/>
    </row>
    <row r="802" spans="1:6" x14ac:dyDescent="0.25">
      <c r="A802" s="22"/>
      <c r="B802" s="22"/>
      <c r="C802" s="22"/>
      <c r="E802" s="14"/>
      <c r="F802" s="14"/>
    </row>
    <row r="803" spans="1:6" x14ac:dyDescent="0.25">
      <c r="A803" s="22"/>
      <c r="B803" s="22"/>
      <c r="C803" s="22"/>
      <c r="E803" s="14"/>
      <c r="F803" s="14"/>
    </row>
    <row r="804" spans="1:6" x14ac:dyDescent="0.25">
      <c r="A804" s="22"/>
      <c r="B804" s="22"/>
      <c r="C804" s="22"/>
      <c r="E804" s="14"/>
      <c r="F804" s="14"/>
    </row>
    <row r="805" spans="1:6" x14ac:dyDescent="0.25">
      <c r="A805" s="22"/>
      <c r="B805" s="22"/>
      <c r="C805" s="22"/>
      <c r="E805" s="14"/>
      <c r="F805" s="14"/>
    </row>
    <row r="806" spans="1:6" x14ac:dyDescent="0.25">
      <c r="A806" s="22"/>
      <c r="B806" s="22"/>
      <c r="C806" s="22"/>
      <c r="E806" s="14"/>
      <c r="F806" s="14"/>
    </row>
    <row r="807" spans="1:6" x14ac:dyDescent="0.25">
      <c r="A807" s="22"/>
      <c r="B807" s="22"/>
      <c r="C807" s="22"/>
      <c r="E807" s="14"/>
      <c r="F807" s="14"/>
    </row>
    <row r="808" spans="1:6" x14ac:dyDescent="0.25">
      <c r="A808" s="22"/>
      <c r="B808" s="22"/>
      <c r="C808" s="22"/>
      <c r="E808" s="14"/>
      <c r="F808" s="14"/>
    </row>
    <row r="809" spans="1:6" x14ac:dyDescent="0.25">
      <c r="A809" s="22"/>
      <c r="B809" s="22"/>
      <c r="C809" s="22"/>
      <c r="E809" s="14"/>
      <c r="F809" s="14"/>
    </row>
    <row r="810" spans="1:6" x14ac:dyDescent="0.25">
      <c r="A810" s="22"/>
      <c r="B810" s="22"/>
      <c r="C810" s="22"/>
      <c r="E810" s="14"/>
      <c r="F810" s="14"/>
    </row>
    <row r="811" spans="1:6" x14ac:dyDescent="0.25">
      <c r="A811" s="22"/>
      <c r="B811" s="22"/>
      <c r="C811" s="22"/>
      <c r="E811" s="14"/>
      <c r="F811" s="14"/>
    </row>
    <row r="812" spans="1:6" x14ac:dyDescent="0.25">
      <c r="A812" s="22"/>
      <c r="B812" s="22"/>
      <c r="C812" s="22"/>
      <c r="E812" s="14"/>
      <c r="F812" s="14"/>
    </row>
    <row r="813" spans="1:6" x14ac:dyDescent="0.25">
      <c r="A813" s="22"/>
      <c r="B813" s="22"/>
      <c r="C813" s="22"/>
      <c r="E813" s="14"/>
      <c r="F813" s="14"/>
    </row>
    <row r="814" spans="1:6" x14ac:dyDescent="0.25">
      <c r="A814" s="22"/>
      <c r="B814" s="22"/>
      <c r="C814" s="22"/>
      <c r="E814" s="14"/>
      <c r="F814" s="14"/>
    </row>
    <row r="815" spans="1:6" x14ac:dyDescent="0.25">
      <c r="A815" s="22"/>
      <c r="B815" s="22"/>
      <c r="C815" s="22"/>
      <c r="E815" s="14"/>
      <c r="F815" s="14"/>
    </row>
    <row r="816" spans="1:6" x14ac:dyDescent="0.25">
      <c r="A816" s="22"/>
      <c r="B816" s="22"/>
      <c r="C816" s="22"/>
      <c r="E816" s="14"/>
      <c r="F816" s="14"/>
    </row>
    <row r="817" spans="1:6" x14ac:dyDescent="0.25">
      <c r="A817" s="22"/>
      <c r="B817" s="22"/>
      <c r="C817" s="22"/>
      <c r="E817" s="14"/>
      <c r="F817" s="14"/>
    </row>
    <row r="818" spans="1:6" x14ac:dyDescent="0.25">
      <c r="A818" s="22"/>
      <c r="B818" s="22"/>
      <c r="C818" s="22"/>
      <c r="E818" s="14"/>
      <c r="F818" s="14"/>
    </row>
    <row r="819" spans="1:6" x14ac:dyDescent="0.25">
      <c r="A819" s="22"/>
      <c r="B819" s="22"/>
      <c r="C819" s="22"/>
      <c r="E819" s="14"/>
      <c r="F819" s="14"/>
    </row>
    <row r="820" spans="1:6" x14ac:dyDescent="0.25">
      <c r="A820" s="22"/>
      <c r="B820" s="22"/>
      <c r="C820" s="22"/>
      <c r="E820" s="14"/>
      <c r="F820" s="14"/>
    </row>
    <row r="821" spans="1:6" x14ac:dyDescent="0.25">
      <c r="A821" s="22"/>
      <c r="B821" s="22"/>
      <c r="C821" s="22"/>
      <c r="E821" s="14"/>
      <c r="F821" s="14"/>
    </row>
    <row r="822" spans="1:6" x14ac:dyDescent="0.25">
      <c r="A822" s="22"/>
      <c r="B822" s="22"/>
      <c r="C822" s="22"/>
      <c r="E822" s="14"/>
      <c r="F822" s="14"/>
    </row>
    <row r="823" spans="1:6" x14ac:dyDescent="0.25">
      <c r="A823" s="22"/>
      <c r="B823" s="22"/>
      <c r="C823" s="22"/>
      <c r="E823" s="14"/>
      <c r="F823" s="14"/>
    </row>
    <row r="824" spans="1:6" x14ac:dyDescent="0.25">
      <c r="A824" s="22"/>
      <c r="B824" s="22"/>
      <c r="C824" s="22"/>
      <c r="E824" s="14"/>
      <c r="F824" s="14"/>
    </row>
    <row r="825" spans="1:6" x14ac:dyDescent="0.25">
      <c r="A825" s="22"/>
      <c r="B825" s="22"/>
      <c r="C825" s="22"/>
      <c r="E825" s="14"/>
      <c r="F825" s="14"/>
    </row>
    <row r="826" spans="1:6" x14ac:dyDescent="0.25">
      <c r="A826" s="22"/>
      <c r="B826" s="22"/>
      <c r="C826" s="22"/>
      <c r="E826" s="14"/>
      <c r="F826" s="14"/>
    </row>
    <row r="827" spans="1:6" x14ac:dyDescent="0.25">
      <c r="A827" s="22"/>
      <c r="B827" s="22"/>
      <c r="C827" s="22"/>
      <c r="E827" s="14"/>
      <c r="F827" s="14"/>
    </row>
    <row r="828" spans="1:6" x14ac:dyDescent="0.25">
      <c r="A828" s="22"/>
      <c r="B828" s="22"/>
      <c r="C828" s="22"/>
      <c r="E828" s="14"/>
      <c r="F828" s="14"/>
    </row>
    <row r="829" spans="1:6" x14ac:dyDescent="0.25">
      <c r="A829" s="22"/>
      <c r="B829" s="22"/>
      <c r="C829" s="22"/>
      <c r="E829" s="14"/>
      <c r="F829" s="14"/>
    </row>
    <row r="830" spans="1:6" x14ac:dyDescent="0.25">
      <c r="A830" s="22"/>
      <c r="B830" s="22"/>
      <c r="C830" s="22"/>
      <c r="E830" s="14"/>
      <c r="F830" s="14"/>
    </row>
    <row r="831" spans="1:6" x14ac:dyDescent="0.25">
      <c r="A831" s="22"/>
      <c r="B831" s="22"/>
      <c r="C831" s="22"/>
      <c r="E831" s="14"/>
      <c r="F831" s="14"/>
    </row>
    <row r="832" spans="1:6" x14ac:dyDescent="0.25">
      <c r="A832" s="22"/>
      <c r="B832" s="22"/>
      <c r="C832" s="22"/>
      <c r="E832" s="14"/>
      <c r="F832" s="14"/>
    </row>
    <row r="833" spans="1:6" x14ac:dyDescent="0.25">
      <c r="A833" s="22"/>
      <c r="B833" s="22"/>
      <c r="C833" s="22"/>
      <c r="E833" s="14"/>
      <c r="F833" s="14"/>
    </row>
    <row r="834" spans="1:6" x14ac:dyDescent="0.25">
      <c r="A834" s="22"/>
      <c r="B834" s="22"/>
      <c r="C834" s="22"/>
      <c r="E834" s="14"/>
      <c r="F834" s="14"/>
    </row>
    <row r="835" spans="1:6" x14ac:dyDescent="0.25">
      <c r="A835" s="22"/>
      <c r="B835" s="22"/>
      <c r="C835" s="22"/>
      <c r="E835" s="14"/>
      <c r="F835" s="14"/>
    </row>
    <row r="836" spans="1:6" x14ac:dyDescent="0.25">
      <c r="A836" s="22"/>
      <c r="B836" s="22"/>
      <c r="C836" s="22"/>
      <c r="E836" s="14"/>
      <c r="F836" s="14"/>
    </row>
    <row r="837" spans="1:6" x14ac:dyDescent="0.25">
      <c r="A837" s="22"/>
      <c r="B837" s="22"/>
      <c r="C837" s="22"/>
      <c r="E837" s="14"/>
      <c r="F837" s="14"/>
    </row>
    <row r="838" spans="1:6" x14ac:dyDescent="0.25">
      <c r="A838" s="22"/>
      <c r="B838" s="22"/>
      <c r="C838" s="22"/>
      <c r="E838" s="14"/>
      <c r="F838" s="14"/>
    </row>
    <row r="839" spans="1:6" x14ac:dyDescent="0.25">
      <c r="A839" s="22"/>
      <c r="B839" s="22"/>
      <c r="C839" s="22"/>
      <c r="E839" s="14"/>
      <c r="F839" s="14"/>
    </row>
    <row r="840" spans="1:6" x14ac:dyDescent="0.25">
      <c r="A840" s="22"/>
      <c r="B840" s="22"/>
      <c r="C840" s="22"/>
      <c r="E840" s="14"/>
      <c r="F840" s="14"/>
    </row>
    <row r="841" spans="1:6" x14ac:dyDescent="0.25">
      <c r="A841" s="22"/>
      <c r="B841" s="22"/>
      <c r="C841" s="22"/>
      <c r="E841" s="14"/>
      <c r="F841" s="14"/>
    </row>
    <row r="842" spans="1:6" x14ac:dyDescent="0.25">
      <c r="A842" s="22"/>
      <c r="B842" s="22"/>
      <c r="C842" s="22"/>
      <c r="E842" s="14"/>
      <c r="F842" s="14"/>
    </row>
    <row r="843" spans="1:6" x14ac:dyDescent="0.25">
      <c r="A843" s="22"/>
      <c r="B843" s="22"/>
      <c r="C843" s="22"/>
      <c r="E843" s="14"/>
      <c r="F843" s="14"/>
    </row>
    <row r="844" spans="1:6" x14ac:dyDescent="0.25">
      <c r="A844" s="22"/>
      <c r="B844" s="22"/>
      <c r="C844" s="22"/>
      <c r="E844" s="14"/>
      <c r="F844" s="14"/>
    </row>
    <row r="845" spans="1:6" x14ac:dyDescent="0.25">
      <c r="A845" s="22"/>
      <c r="B845" s="22"/>
      <c r="C845" s="22"/>
      <c r="E845" s="14"/>
      <c r="F845" s="14"/>
    </row>
    <row r="846" spans="1:6" x14ac:dyDescent="0.25">
      <c r="A846" s="22"/>
      <c r="B846" s="22"/>
      <c r="C846" s="22"/>
      <c r="E846" s="14"/>
      <c r="F846" s="14"/>
    </row>
    <row r="847" spans="1:6" x14ac:dyDescent="0.25">
      <c r="A847" s="22"/>
      <c r="B847" s="22"/>
      <c r="C847" s="22"/>
      <c r="E847" s="14"/>
      <c r="F847" s="14"/>
    </row>
    <row r="848" spans="1:6" x14ac:dyDescent="0.25">
      <c r="A848" s="22"/>
      <c r="B848" s="22"/>
      <c r="C848" s="22"/>
      <c r="E848" s="14"/>
      <c r="F848" s="14"/>
    </row>
    <row r="849" spans="1:6" x14ac:dyDescent="0.25">
      <c r="A849" s="22"/>
      <c r="B849" s="22"/>
      <c r="C849" s="22"/>
      <c r="E849" s="14"/>
      <c r="F849" s="14"/>
    </row>
    <row r="850" spans="1:6" x14ac:dyDescent="0.25">
      <c r="A850" s="22"/>
      <c r="B850" s="22"/>
      <c r="C850" s="22"/>
      <c r="E850" s="14"/>
      <c r="F850" s="14"/>
    </row>
    <row r="851" spans="1:6" x14ac:dyDescent="0.25">
      <c r="A851" s="22"/>
      <c r="B851" s="22"/>
      <c r="C851" s="22"/>
      <c r="E851" s="14"/>
      <c r="F851" s="14"/>
    </row>
    <row r="852" spans="1:6" x14ac:dyDescent="0.25">
      <c r="A852" s="22"/>
      <c r="B852" s="22"/>
      <c r="C852" s="22"/>
      <c r="E852" s="14"/>
      <c r="F852" s="14"/>
    </row>
    <row r="853" spans="1:6" x14ac:dyDescent="0.25">
      <c r="A853" s="22"/>
      <c r="B853" s="22"/>
      <c r="C853" s="22"/>
      <c r="E853" s="14"/>
      <c r="F853" s="14"/>
    </row>
    <row r="854" spans="1:6" x14ac:dyDescent="0.25">
      <c r="A854" s="22"/>
      <c r="B854" s="22"/>
      <c r="C854" s="22"/>
      <c r="E854" s="14"/>
      <c r="F854" s="14"/>
    </row>
    <row r="855" spans="1:6" x14ac:dyDescent="0.25">
      <c r="A855" s="22"/>
      <c r="B855" s="22"/>
      <c r="C855" s="22"/>
      <c r="E855" s="14"/>
      <c r="F855" s="14"/>
    </row>
    <row r="856" spans="1:6" x14ac:dyDescent="0.25">
      <c r="A856" s="22"/>
      <c r="B856" s="22"/>
      <c r="C856" s="22"/>
      <c r="E856" s="14"/>
      <c r="F856" s="14"/>
    </row>
    <row r="857" spans="1:6" x14ac:dyDescent="0.25">
      <c r="A857" s="22"/>
      <c r="B857" s="22"/>
      <c r="C857" s="22"/>
      <c r="E857" s="14"/>
      <c r="F857" s="14"/>
    </row>
    <row r="858" spans="1:6" x14ac:dyDescent="0.25">
      <c r="A858" s="22"/>
      <c r="B858" s="22"/>
      <c r="C858" s="22"/>
      <c r="E858" s="14"/>
      <c r="F858" s="14"/>
    </row>
    <row r="859" spans="1:6" x14ac:dyDescent="0.25">
      <c r="A859" s="22"/>
      <c r="B859" s="22"/>
      <c r="C859" s="22"/>
      <c r="E859" s="14"/>
      <c r="F859" s="14"/>
    </row>
    <row r="860" spans="1:6" x14ac:dyDescent="0.25">
      <c r="A860" s="22"/>
      <c r="B860" s="22"/>
      <c r="C860" s="22"/>
      <c r="E860" s="14"/>
      <c r="F860" s="14"/>
    </row>
    <row r="861" spans="1:6" x14ac:dyDescent="0.25">
      <c r="A861" s="22"/>
      <c r="B861" s="22"/>
      <c r="C861" s="22"/>
      <c r="E861" s="14"/>
      <c r="F861" s="14"/>
    </row>
    <row r="862" spans="1:6" x14ac:dyDescent="0.25">
      <c r="A862" s="22"/>
      <c r="B862" s="22"/>
      <c r="C862" s="22"/>
      <c r="E862" s="14"/>
      <c r="F862" s="14"/>
    </row>
    <row r="863" spans="1:6" x14ac:dyDescent="0.25">
      <c r="A863" s="22"/>
      <c r="B863" s="22"/>
      <c r="C863" s="22"/>
      <c r="E863" s="14"/>
      <c r="F863" s="14"/>
    </row>
    <row r="864" spans="1:6" x14ac:dyDescent="0.25">
      <c r="A864" s="22"/>
      <c r="B864" s="22"/>
      <c r="C864" s="22"/>
      <c r="E864" s="14"/>
      <c r="F864" s="14"/>
    </row>
    <row r="865" spans="1:6" x14ac:dyDescent="0.25">
      <c r="A865" s="22"/>
      <c r="B865" s="22"/>
      <c r="C865" s="22"/>
      <c r="E865" s="14"/>
      <c r="F865" s="14"/>
    </row>
    <row r="866" spans="1:6" x14ac:dyDescent="0.25">
      <c r="A866" s="22"/>
      <c r="B866" s="22"/>
      <c r="C866" s="22"/>
      <c r="E866" s="14"/>
      <c r="F866" s="14"/>
    </row>
    <row r="867" spans="1:6" x14ac:dyDescent="0.25">
      <c r="A867" s="22"/>
      <c r="B867" s="22"/>
      <c r="C867" s="22"/>
      <c r="E867" s="14"/>
      <c r="F867" s="14"/>
    </row>
    <row r="868" spans="1:6" x14ac:dyDescent="0.25">
      <c r="A868" s="22"/>
      <c r="B868" s="22"/>
      <c r="C868" s="22"/>
      <c r="E868" s="14"/>
      <c r="F868" s="14"/>
    </row>
    <row r="869" spans="1:6" x14ac:dyDescent="0.25">
      <c r="A869" s="22"/>
      <c r="B869" s="22"/>
      <c r="C869" s="22"/>
      <c r="E869" s="14"/>
      <c r="F869" s="14"/>
    </row>
    <row r="870" spans="1:6" x14ac:dyDescent="0.25">
      <c r="A870" s="22"/>
      <c r="B870" s="22"/>
      <c r="C870" s="22"/>
      <c r="E870" s="14"/>
      <c r="F870" s="14"/>
    </row>
    <row r="871" spans="1:6" x14ac:dyDescent="0.25">
      <c r="A871" s="22"/>
      <c r="B871" s="22"/>
      <c r="C871" s="22"/>
      <c r="E871" s="14"/>
      <c r="F871" s="14"/>
    </row>
    <row r="872" spans="1:6" x14ac:dyDescent="0.25">
      <c r="A872" s="22"/>
      <c r="B872" s="22"/>
      <c r="C872" s="22"/>
      <c r="E872" s="14"/>
      <c r="F872" s="14"/>
    </row>
    <row r="873" spans="1:6" x14ac:dyDescent="0.25">
      <c r="A873" s="22"/>
      <c r="B873" s="22"/>
      <c r="C873" s="22"/>
      <c r="E873" s="14"/>
      <c r="F873" s="14"/>
    </row>
    <row r="874" spans="1:6" x14ac:dyDescent="0.25">
      <c r="A874" s="22"/>
      <c r="B874" s="22"/>
      <c r="C874" s="22"/>
      <c r="E874" s="14"/>
      <c r="F874" s="14"/>
    </row>
    <row r="875" spans="1:6" x14ac:dyDescent="0.25">
      <c r="A875" s="22"/>
      <c r="B875" s="22"/>
      <c r="C875" s="22"/>
      <c r="E875" s="14"/>
      <c r="F875" s="14"/>
    </row>
    <row r="876" spans="1:6" x14ac:dyDescent="0.25">
      <c r="A876" s="22"/>
      <c r="B876" s="22"/>
      <c r="C876" s="22"/>
      <c r="E876" s="14"/>
      <c r="F876" s="14"/>
    </row>
    <row r="877" spans="1:6" x14ac:dyDescent="0.25">
      <c r="A877" s="22"/>
      <c r="B877" s="22"/>
      <c r="C877" s="22"/>
      <c r="E877" s="14"/>
      <c r="F877" s="14"/>
    </row>
    <row r="878" spans="1:6" x14ac:dyDescent="0.25">
      <c r="A878" s="22"/>
      <c r="B878" s="22"/>
      <c r="C878" s="22"/>
      <c r="E878" s="14"/>
      <c r="F878" s="14"/>
    </row>
    <row r="879" spans="1:6" x14ac:dyDescent="0.25">
      <c r="A879" s="22"/>
      <c r="B879" s="22"/>
      <c r="C879" s="22"/>
      <c r="E879" s="14"/>
      <c r="F879" s="14"/>
    </row>
    <row r="880" spans="1:6" x14ac:dyDescent="0.25">
      <c r="A880" s="22"/>
      <c r="B880" s="22"/>
      <c r="C880" s="22"/>
      <c r="E880" s="14"/>
      <c r="F880" s="14"/>
    </row>
    <row r="881" spans="1:6" x14ac:dyDescent="0.25">
      <c r="A881" s="22"/>
      <c r="B881" s="22"/>
      <c r="C881" s="22"/>
      <c r="E881" s="14"/>
      <c r="F881" s="14"/>
    </row>
    <row r="882" spans="1:6" x14ac:dyDescent="0.25">
      <c r="A882" s="22"/>
      <c r="B882" s="22"/>
      <c r="C882" s="22"/>
      <c r="E882" s="14"/>
      <c r="F882" s="14"/>
    </row>
    <row r="883" spans="1:6" x14ac:dyDescent="0.25">
      <c r="A883" s="22"/>
      <c r="B883" s="22"/>
      <c r="C883" s="22"/>
      <c r="E883" s="14"/>
      <c r="F883" s="14"/>
    </row>
    <row r="884" spans="1:6" x14ac:dyDescent="0.25">
      <c r="A884" s="22"/>
      <c r="B884" s="22"/>
      <c r="C884" s="22"/>
      <c r="E884" s="14"/>
      <c r="F884" s="14"/>
    </row>
    <row r="885" spans="1:6" x14ac:dyDescent="0.25">
      <c r="A885" s="22"/>
      <c r="B885" s="22"/>
      <c r="C885" s="22"/>
      <c r="E885" s="14"/>
      <c r="F885" s="14"/>
    </row>
    <row r="886" spans="1:6" x14ac:dyDescent="0.25">
      <c r="A886" s="22"/>
      <c r="B886" s="22"/>
      <c r="C886" s="22"/>
      <c r="E886" s="14"/>
      <c r="F886" s="14"/>
    </row>
    <row r="887" spans="1:6" x14ac:dyDescent="0.25">
      <c r="A887" s="22"/>
      <c r="B887" s="22"/>
      <c r="C887" s="22"/>
      <c r="E887" s="14"/>
      <c r="F887" s="14"/>
    </row>
    <row r="888" spans="1:6" x14ac:dyDescent="0.25">
      <c r="A888" s="22"/>
      <c r="B888" s="22"/>
      <c r="C888" s="22"/>
      <c r="E888" s="14"/>
      <c r="F888" s="14"/>
    </row>
    <row r="889" spans="1:6" x14ac:dyDescent="0.25">
      <c r="A889" s="22"/>
      <c r="B889" s="22"/>
      <c r="C889" s="22"/>
      <c r="E889" s="14"/>
      <c r="F889" s="14"/>
    </row>
    <row r="890" spans="1:6" x14ac:dyDescent="0.25">
      <c r="A890" s="22"/>
      <c r="B890" s="22"/>
      <c r="C890" s="22"/>
      <c r="E890" s="14"/>
      <c r="F890" s="14"/>
    </row>
    <row r="891" spans="1:6" x14ac:dyDescent="0.25">
      <c r="A891" s="22"/>
      <c r="B891" s="22"/>
      <c r="C891" s="22"/>
      <c r="E891" s="14"/>
      <c r="F891" s="14"/>
    </row>
    <row r="892" spans="1:6" x14ac:dyDescent="0.25">
      <c r="A892" s="22"/>
      <c r="B892" s="22"/>
      <c r="C892" s="22"/>
      <c r="E892" s="14"/>
      <c r="F892" s="14"/>
    </row>
    <row r="893" spans="1:6" x14ac:dyDescent="0.25">
      <c r="A893" s="22"/>
      <c r="B893" s="22"/>
      <c r="C893" s="22"/>
      <c r="E893" s="14"/>
      <c r="F893" s="14"/>
    </row>
    <row r="894" spans="1:6" x14ac:dyDescent="0.25">
      <c r="A894" s="22"/>
      <c r="B894" s="22"/>
      <c r="C894" s="22"/>
      <c r="E894" s="14"/>
      <c r="F894" s="14"/>
    </row>
    <row r="895" spans="1:6" x14ac:dyDescent="0.25">
      <c r="A895" s="22"/>
      <c r="B895" s="22"/>
      <c r="C895" s="22"/>
      <c r="E895" s="14"/>
      <c r="F895" s="14"/>
    </row>
    <row r="896" spans="1:6" x14ac:dyDescent="0.25">
      <c r="A896" s="22"/>
      <c r="B896" s="22"/>
      <c r="C896" s="22"/>
      <c r="E896" s="14"/>
      <c r="F896" s="14"/>
    </row>
    <row r="897" spans="1:6" x14ac:dyDescent="0.25">
      <c r="A897" s="22"/>
      <c r="B897" s="22"/>
      <c r="C897" s="22"/>
      <c r="E897" s="14"/>
      <c r="F897" s="14"/>
    </row>
    <row r="898" spans="1:6" x14ac:dyDescent="0.25">
      <c r="A898" s="22"/>
      <c r="B898" s="22"/>
      <c r="C898" s="22"/>
      <c r="E898" s="14"/>
      <c r="F898" s="14"/>
    </row>
    <row r="899" spans="1:6" x14ac:dyDescent="0.25">
      <c r="A899" s="22"/>
      <c r="B899" s="22"/>
      <c r="C899" s="22"/>
      <c r="E899" s="14"/>
      <c r="F899" s="14"/>
    </row>
    <row r="900" spans="1:6" x14ac:dyDescent="0.25">
      <c r="A900" s="22"/>
      <c r="B900" s="22"/>
      <c r="C900" s="22"/>
      <c r="E900" s="14"/>
      <c r="F900" s="14"/>
    </row>
    <row r="901" spans="1:6" x14ac:dyDescent="0.25">
      <c r="A901" s="22"/>
      <c r="B901" s="22"/>
      <c r="C901" s="22"/>
      <c r="E901" s="14"/>
      <c r="F901" s="14"/>
    </row>
    <row r="902" spans="1:6" x14ac:dyDescent="0.25">
      <c r="A902" s="22"/>
      <c r="B902" s="22"/>
      <c r="C902" s="22"/>
      <c r="E902" s="14"/>
      <c r="F902" s="14"/>
    </row>
    <row r="903" spans="1:6" x14ac:dyDescent="0.25">
      <c r="A903" s="22"/>
      <c r="B903" s="22"/>
      <c r="C903" s="22"/>
      <c r="E903" s="14"/>
      <c r="F903" s="14"/>
    </row>
    <row r="904" spans="1:6" x14ac:dyDescent="0.25">
      <c r="A904" s="22"/>
      <c r="B904" s="22"/>
      <c r="C904" s="22"/>
      <c r="E904" s="14"/>
      <c r="F904" s="14"/>
    </row>
    <row r="905" spans="1:6" x14ac:dyDescent="0.25">
      <c r="A905" s="22"/>
      <c r="B905" s="22"/>
      <c r="C905" s="22"/>
      <c r="E905" s="14"/>
      <c r="F905" s="14"/>
    </row>
    <row r="906" spans="1:6" x14ac:dyDescent="0.25">
      <c r="A906" s="22"/>
      <c r="B906" s="22"/>
      <c r="C906" s="22"/>
      <c r="E906" s="14"/>
      <c r="F906" s="14"/>
    </row>
    <row r="907" spans="1:6" x14ac:dyDescent="0.25">
      <c r="A907" s="22"/>
      <c r="B907" s="22"/>
      <c r="C907" s="22"/>
      <c r="E907" s="14"/>
      <c r="F907" s="14"/>
    </row>
    <row r="908" spans="1:6" x14ac:dyDescent="0.25">
      <c r="A908" s="22"/>
      <c r="B908" s="22"/>
      <c r="C908" s="22"/>
      <c r="E908" s="14"/>
      <c r="F908" s="14"/>
    </row>
    <row r="909" spans="1:6" x14ac:dyDescent="0.25">
      <c r="A909" s="22"/>
      <c r="B909" s="22"/>
      <c r="C909" s="22"/>
      <c r="E909" s="14"/>
      <c r="F909" s="14"/>
    </row>
    <row r="910" spans="1:6" x14ac:dyDescent="0.25">
      <c r="A910" s="22"/>
      <c r="B910" s="22"/>
      <c r="C910" s="22"/>
      <c r="E910" s="14"/>
      <c r="F910" s="14"/>
    </row>
    <row r="911" spans="1:6" x14ac:dyDescent="0.25">
      <c r="A911" s="22"/>
      <c r="B911" s="22"/>
      <c r="C911" s="22"/>
      <c r="E911" s="14"/>
      <c r="F911" s="14"/>
    </row>
    <row r="912" spans="1:6" x14ac:dyDescent="0.25">
      <c r="A912" s="22"/>
      <c r="B912" s="22"/>
      <c r="C912" s="22"/>
      <c r="E912" s="14"/>
      <c r="F912" s="14"/>
    </row>
    <row r="913" spans="1:6" x14ac:dyDescent="0.25">
      <c r="A913" s="22"/>
      <c r="B913" s="22"/>
      <c r="C913" s="22"/>
      <c r="E913" s="14"/>
      <c r="F913" s="14"/>
    </row>
    <row r="914" spans="1:6" x14ac:dyDescent="0.25">
      <c r="A914" s="22"/>
      <c r="B914" s="22"/>
      <c r="C914" s="22"/>
      <c r="E914" s="14"/>
      <c r="F914" s="14"/>
    </row>
    <row r="915" spans="1:6" x14ac:dyDescent="0.25">
      <c r="A915" s="22"/>
      <c r="B915" s="22"/>
      <c r="C915" s="22"/>
      <c r="E915" s="14"/>
      <c r="F915" s="14"/>
    </row>
    <row r="916" spans="1:6" x14ac:dyDescent="0.25">
      <c r="A916" s="22"/>
      <c r="B916" s="22"/>
      <c r="C916" s="22"/>
      <c r="E916" s="14"/>
      <c r="F916" s="14"/>
    </row>
    <row r="917" spans="1:6" x14ac:dyDescent="0.25">
      <c r="A917" s="22"/>
      <c r="B917" s="22"/>
      <c r="C917" s="22"/>
      <c r="E917" s="14"/>
      <c r="F917" s="14"/>
    </row>
    <row r="918" spans="1:6" x14ac:dyDescent="0.25">
      <c r="A918" s="22"/>
      <c r="B918" s="22"/>
      <c r="C918" s="22"/>
      <c r="E918" s="14"/>
      <c r="F918" s="14"/>
    </row>
    <row r="919" spans="1:6" x14ac:dyDescent="0.25">
      <c r="A919" s="22"/>
      <c r="B919" s="22"/>
      <c r="C919" s="22"/>
      <c r="E919" s="14"/>
      <c r="F919" s="14"/>
    </row>
    <row r="920" spans="1:6" x14ac:dyDescent="0.25">
      <c r="A920" s="22"/>
      <c r="B920" s="22"/>
      <c r="C920" s="22"/>
      <c r="E920" s="14"/>
      <c r="F920" s="14"/>
    </row>
    <row r="921" spans="1:6" x14ac:dyDescent="0.25">
      <c r="A921" s="22"/>
      <c r="B921" s="22"/>
      <c r="C921" s="22"/>
      <c r="E921" s="14"/>
      <c r="F921" s="14"/>
    </row>
    <row r="922" spans="1:6" x14ac:dyDescent="0.25">
      <c r="A922" s="22"/>
      <c r="B922" s="22"/>
      <c r="C922" s="22"/>
      <c r="E922" s="14"/>
      <c r="F922" s="14"/>
    </row>
    <row r="923" spans="1:6" x14ac:dyDescent="0.25">
      <c r="A923" s="22"/>
      <c r="B923" s="22"/>
      <c r="C923" s="22"/>
      <c r="E923" s="14"/>
      <c r="F923" s="14"/>
    </row>
    <row r="924" spans="1:6" x14ac:dyDescent="0.25">
      <c r="A924" s="22"/>
      <c r="B924" s="22"/>
      <c r="C924" s="22"/>
      <c r="E924" s="14"/>
      <c r="F924" s="14"/>
    </row>
    <row r="925" spans="1:6" x14ac:dyDescent="0.25">
      <c r="A925" s="22"/>
      <c r="B925" s="22"/>
      <c r="C925" s="22"/>
      <c r="E925" s="14"/>
      <c r="F925" s="14"/>
    </row>
    <row r="926" spans="1:6" x14ac:dyDescent="0.25">
      <c r="A926" s="22"/>
      <c r="B926" s="22"/>
      <c r="C926" s="22"/>
      <c r="E926" s="14"/>
      <c r="F926" s="14"/>
    </row>
    <row r="927" spans="1:6" x14ac:dyDescent="0.25">
      <c r="A927" s="22"/>
      <c r="B927" s="22"/>
      <c r="C927" s="22"/>
      <c r="E927" s="14"/>
      <c r="F927" s="14"/>
    </row>
    <row r="928" spans="1:6" x14ac:dyDescent="0.25">
      <c r="A928" s="22"/>
      <c r="B928" s="22"/>
      <c r="C928" s="22"/>
      <c r="E928" s="14"/>
      <c r="F928" s="14"/>
    </row>
    <row r="929" spans="1:6" x14ac:dyDescent="0.25">
      <c r="A929" s="22"/>
      <c r="B929" s="22"/>
      <c r="C929" s="22"/>
      <c r="E929" s="14"/>
      <c r="F929" s="14"/>
    </row>
    <row r="930" spans="1:6" x14ac:dyDescent="0.25">
      <c r="A930" s="22"/>
      <c r="B930" s="22"/>
      <c r="C930" s="22"/>
      <c r="E930" s="14"/>
      <c r="F930" s="14"/>
    </row>
    <row r="931" spans="1:6" x14ac:dyDescent="0.25">
      <c r="A931" s="22"/>
      <c r="B931" s="22"/>
      <c r="C931" s="22"/>
      <c r="E931" s="14"/>
      <c r="F931" s="14"/>
    </row>
    <row r="932" spans="1:6" x14ac:dyDescent="0.25">
      <c r="A932" s="22"/>
      <c r="B932" s="22"/>
      <c r="C932" s="22"/>
      <c r="E932" s="14"/>
      <c r="F932" s="14"/>
    </row>
    <row r="933" spans="1:6" x14ac:dyDescent="0.25">
      <c r="A933" s="22"/>
      <c r="B933" s="22"/>
      <c r="C933" s="22"/>
      <c r="E933" s="14"/>
      <c r="F933" s="14"/>
    </row>
    <row r="934" spans="1:6" x14ac:dyDescent="0.25">
      <c r="A934" s="22"/>
      <c r="B934" s="22"/>
      <c r="C934" s="22"/>
      <c r="E934" s="14"/>
      <c r="F934" s="14"/>
    </row>
    <row r="935" spans="1:6" x14ac:dyDescent="0.25">
      <c r="A935" s="22"/>
      <c r="B935" s="22"/>
      <c r="C935" s="22"/>
      <c r="E935" s="14"/>
      <c r="F935" s="14"/>
    </row>
    <row r="936" spans="1:6" x14ac:dyDescent="0.25">
      <c r="A936" s="22"/>
      <c r="B936" s="22"/>
      <c r="C936" s="22"/>
      <c r="E936" s="14"/>
      <c r="F936" s="14"/>
    </row>
    <row r="937" spans="1:6" x14ac:dyDescent="0.25">
      <c r="A937" s="22"/>
      <c r="B937" s="22"/>
      <c r="C937" s="22"/>
      <c r="E937" s="14"/>
      <c r="F937" s="14"/>
    </row>
    <row r="938" spans="1:6" x14ac:dyDescent="0.25">
      <c r="A938" s="22"/>
      <c r="B938" s="22"/>
      <c r="C938" s="22"/>
      <c r="E938" s="14"/>
      <c r="F938" s="14"/>
    </row>
    <row r="939" spans="1:6" x14ac:dyDescent="0.25">
      <c r="A939" s="22"/>
      <c r="B939" s="22"/>
      <c r="C939" s="22"/>
      <c r="E939" s="14"/>
      <c r="F939" s="14"/>
    </row>
    <row r="940" spans="1:6" x14ac:dyDescent="0.25">
      <c r="A940" s="22"/>
      <c r="B940" s="22"/>
      <c r="C940" s="22"/>
      <c r="E940" s="14"/>
      <c r="F940" s="14"/>
    </row>
    <row r="941" spans="1:6" x14ac:dyDescent="0.25">
      <c r="A941" s="22"/>
      <c r="B941" s="22"/>
      <c r="C941" s="22"/>
      <c r="E941" s="14"/>
      <c r="F941" s="14"/>
    </row>
    <row r="942" spans="1:6" x14ac:dyDescent="0.25">
      <c r="A942" s="22"/>
      <c r="B942" s="22"/>
      <c r="C942" s="22"/>
      <c r="E942" s="14"/>
      <c r="F942" s="14"/>
    </row>
    <row r="943" spans="1:6" x14ac:dyDescent="0.25">
      <c r="A943" s="22"/>
      <c r="B943" s="22"/>
      <c r="C943" s="22"/>
      <c r="E943" s="14"/>
      <c r="F943" s="14"/>
    </row>
    <row r="944" spans="1:6" x14ac:dyDescent="0.25">
      <c r="A944" s="22"/>
      <c r="B944" s="22"/>
      <c r="C944" s="22"/>
      <c r="E944" s="14"/>
      <c r="F944" s="14"/>
    </row>
    <row r="945" spans="1:6" x14ac:dyDescent="0.25">
      <c r="A945" s="22"/>
      <c r="B945" s="22"/>
      <c r="C945" s="22"/>
      <c r="E945" s="14"/>
      <c r="F945" s="14"/>
    </row>
    <row r="946" spans="1:6" x14ac:dyDescent="0.25">
      <c r="A946" s="22"/>
      <c r="B946" s="22"/>
      <c r="C946" s="22"/>
      <c r="E946" s="14"/>
      <c r="F946" s="14"/>
    </row>
    <row r="947" spans="1:6" x14ac:dyDescent="0.25">
      <c r="A947" s="22"/>
      <c r="B947" s="22"/>
      <c r="C947" s="22"/>
      <c r="E947" s="14"/>
      <c r="F947" s="14"/>
    </row>
    <row r="948" spans="1:6" x14ac:dyDescent="0.25">
      <c r="A948" s="22"/>
      <c r="B948" s="22"/>
      <c r="C948" s="22"/>
      <c r="E948" s="14"/>
      <c r="F948" s="14"/>
    </row>
    <row r="949" spans="1:6" x14ac:dyDescent="0.25">
      <c r="A949" s="22"/>
      <c r="B949" s="22"/>
      <c r="C949" s="22"/>
      <c r="E949" s="14"/>
      <c r="F949" s="14"/>
    </row>
    <row r="950" spans="1:6" x14ac:dyDescent="0.25">
      <c r="A950" s="22"/>
      <c r="B950" s="22"/>
      <c r="C950" s="22"/>
      <c r="E950" s="14"/>
      <c r="F950" s="14"/>
    </row>
    <row r="951" spans="1:6" x14ac:dyDescent="0.25">
      <c r="A951" s="22"/>
      <c r="B951" s="22"/>
      <c r="C951" s="22"/>
      <c r="E951" s="14"/>
      <c r="F951" s="14"/>
    </row>
    <row r="952" spans="1:6" x14ac:dyDescent="0.25">
      <c r="A952" s="22"/>
      <c r="B952" s="22"/>
      <c r="C952" s="22"/>
      <c r="E952" s="14"/>
      <c r="F952" s="14"/>
    </row>
    <row r="953" spans="1:6" x14ac:dyDescent="0.25">
      <c r="A953" s="22"/>
      <c r="B953" s="22"/>
      <c r="C953" s="22"/>
      <c r="E953" s="14"/>
      <c r="F953" s="14"/>
    </row>
    <row r="954" spans="1:6" x14ac:dyDescent="0.25">
      <c r="A954" s="22"/>
      <c r="B954" s="22"/>
      <c r="C954" s="22"/>
      <c r="E954" s="14"/>
      <c r="F954" s="14"/>
    </row>
    <row r="955" spans="1:6" x14ac:dyDescent="0.25">
      <c r="A955" s="22"/>
      <c r="B955" s="22"/>
      <c r="C955" s="22"/>
      <c r="E955" s="14"/>
      <c r="F955" s="14"/>
    </row>
    <row r="956" spans="1:6" x14ac:dyDescent="0.25">
      <c r="A956" s="22"/>
      <c r="B956" s="22"/>
      <c r="C956" s="22"/>
      <c r="E956" s="14"/>
      <c r="F956" s="14"/>
    </row>
    <row r="957" spans="1:6" x14ac:dyDescent="0.25">
      <c r="A957" s="22"/>
      <c r="B957" s="22"/>
      <c r="C957" s="22"/>
      <c r="E957" s="14"/>
      <c r="F957" s="14"/>
    </row>
    <row r="958" spans="1:6" x14ac:dyDescent="0.25">
      <c r="A958" s="22"/>
      <c r="B958" s="22"/>
      <c r="C958" s="22"/>
      <c r="E958" s="14"/>
      <c r="F958" s="14"/>
    </row>
    <row r="959" spans="1:6" x14ac:dyDescent="0.25">
      <c r="A959" s="22"/>
      <c r="B959" s="22"/>
      <c r="C959" s="22"/>
      <c r="E959" s="14"/>
      <c r="F959" s="14"/>
    </row>
    <row r="960" spans="1:6" x14ac:dyDescent="0.25">
      <c r="A960" s="22"/>
      <c r="B960" s="22"/>
      <c r="C960" s="22"/>
      <c r="E960" s="14"/>
      <c r="F960" s="14"/>
    </row>
    <row r="961" spans="1:6" x14ac:dyDescent="0.25">
      <c r="A961" s="22"/>
      <c r="B961" s="22"/>
      <c r="C961" s="22"/>
      <c r="E961" s="14"/>
      <c r="F961" s="14"/>
    </row>
    <row r="962" spans="1:6" x14ac:dyDescent="0.25">
      <c r="A962" s="22"/>
      <c r="B962" s="22"/>
      <c r="C962" s="22"/>
      <c r="E962" s="14"/>
      <c r="F962" s="14"/>
    </row>
    <row r="963" spans="1:6" x14ac:dyDescent="0.25">
      <c r="A963" s="22"/>
      <c r="B963" s="22"/>
      <c r="C963" s="22"/>
      <c r="E963" s="14"/>
      <c r="F963" s="14"/>
    </row>
    <row r="964" spans="1:6" x14ac:dyDescent="0.25">
      <c r="A964" s="22"/>
      <c r="B964" s="22"/>
      <c r="C964" s="22"/>
      <c r="E964" s="14"/>
      <c r="F964" s="14"/>
    </row>
    <row r="965" spans="1:6" x14ac:dyDescent="0.25">
      <c r="A965" s="22"/>
      <c r="B965" s="22"/>
      <c r="C965" s="22"/>
      <c r="E965" s="14"/>
      <c r="F965" s="14"/>
    </row>
    <row r="966" spans="1:6" x14ac:dyDescent="0.25">
      <c r="A966" s="22"/>
      <c r="B966" s="22"/>
      <c r="C966" s="22"/>
      <c r="E966" s="14"/>
      <c r="F966" s="14"/>
    </row>
    <row r="967" spans="1:6" x14ac:dyDescent="0.25">
      <c r="A967" s="22"/>
      <c r="B967" s="22"/>
      <c r="C967" s="22"/>
      <c r="E967" s="14"/>
      <c r="F967" s="14"/>
    </row>
    <row r="968" spans="1:6" x14ac:dyDescent="0.25">
      <c r="A968" s="22"/>
      <c r="B968" s="22"/>
      <c r="C968" s="22"/>
      <c r="E968" s="14"/>
      <c r="F968" s="14"/>
    </row>
    <row r="969" spans="1:6" x14ac:dyDescent="0.25">
      <c r="A969" s="22"/>
      <c r="B969" s="22"/>
      <c r="C969" s="22"/>
      <c r="E969" s="14"/>
      <c r="F969" s="14"/>
    </row>
    <row r="970" spans="1:6" x14ac:dyDescent="0.25">
      <c r="A970" s="22"/>
      <c r="B970" s="22"/>
      <c r="C970" s="22"/>
      <c r="E970" s="14"/>
      <c r="F970" s="14"/>
    </row>
    <row r="971" spans="1:6" x14ac:dyDescent="0.25">
      <c r="A971" s="22"/>
      <c r="B971" s="22"/>
      <c r="C971" s="22"/>
      <c r="E971" s="14"/>
      <c r="F971" s="14"/>
    </row>
    <row r="972" spans="1:6" x14ac:dyDescent="0.25">
      <c r="A972" s="22"/>
      <c r="B972" s="22"/>
      <c r="C972" s="22"/>
      <c r="E972" s="14"/>
      <c r="F972" s="14"/>
    </row>
    <row r="973" spans="1:6" x14ac:dyDescent="0.25">
      <c r="A973" s="22"/>
      <c r="B973" s="22"/>
      <c r="C973" s="22"/>
      <c r="E973" s="14"/>
      <c r="F973" s="14"/>
    </row>
    <row r="974" spans="1:6" x14ac:dyDescent="0.25">
      <c r="A974" s="22"/>
      <c r="B974" s="22"/>
      <c r="C974" s="22"/>
      <c r="E974" s="14"/>
      <c r="F974" s="14"/>
    </row>
    <row r="975" spans="1:6" x14ac:dyDescent="0.25">
      <c r="A975" s="22"/>
      <c r="B975" s="22"/>
      <c r="C975" s="22"/>
      <c r="E975" s="14"/>
      <c r="F975" s="14"/>
    </row>
    <row r="976" spans="1:6" x14ac:dyDescent="0.25">
      <c r="A976" s="22"/>
      <c r="B976" s="22"/>
      <c r="C976" s="22"/>
      <c r="E976" s="14"/>
      <c r="F976" s="14"/>
    </row>
    <row r="977" spans="1:6" x14ac:dyDescent="0.25">
      <c r="A977" s="22"/>
      <c r="B977" s="22"/>
      <c r="C977" s="22"/>
      <c r="E977" s="14"/>
      <c r="F977" s="14"/>
    </row>
    <row r="978" spans="1:6" x14ac:dyDescent="0.25">
      <c r="A978" s="22"/>
      <c r="B978" s="22"/>
      <c r="C978" s="22"/>
      <c r="E978" s="14"/>
      <c r="F978" s="14"/>
    </row>
    <row r="979" spans="1:6" x14ac:dyDescent="0.25">
      <c r="A979" s="22"/>
      <c r="B979" s="22"/>
      <c r="C979" s="22"/>
      <c r="E979" s="14"/>
      <c r="F979" s="14"/>
    </row>
    <row r="980" spans="1:6" x14ac:dyDescent="0.25">
      <c r="A980" s="22"/>
      <c r="B980" s="22"/>
      <c r="C980" s="22"/>
      <c r="E980" s="14"/>
      <c r="F980" s="14"/>
    </row>
    <row r="981" spans="1:6" x14ac:dyDescent="0.25">
      <c r="A981" s="22"/>
      <c r="B981" s="22"/>
      <c r="C981" s="22"/>
      <c r="E981" s="14"/>
      <c r="F981" s="14"/>
    </row>
    <row r="982" spans="1:6" x14ac:dyDescent="0.25">
      <c r="A982" s="22"/>
      <c r="B982" s="22"/>
      <c r="C982" s="22"/>
      <c r="E982" s="14"/>
      <c r="F982" s="14"/>
    </row>
    <row r="983" spans="1:6" x14ac:dyDescent="0.25">
      <c r="A983" s="22"/>
      <c r="B983" s="22"/>
      <c r="C983" s="22"/>
      <c r="E983" s="14"/>
      <c r="F983" s="14"/>
    </row>
    <row r="984" spans="1:6" x14ac:dyDescent="0.25">
      <c r="A984" s="22"/>
      <c r="B984" s="22"/>
      <c r="C984" s="22"/>
      <c r="E984" s="14"/>
      <c r="F984" s="14"/>
    </row>
    <row r="985" spans="1:6" x14ac:dyDescent="0.25">
      <c r="A985" s="22"/>
      <c r="B985" s="22"/>
      <c r="C985" s="22"/>
      <c r="E985" s="14"/>
      <c r="F985" s="14"/>
    </row>
    <row r="986" spans="1:6" x14ac:dyDescent="0.25">
      <c r="A986" s="22"/>
      <c r="B986" s="22"/>
      <c r="C986" s="22"/>
      <c r="E986" s="14"/>
      <c r="F986" s="14"/>
    </row>
    <row r="987" spans="1:6" x14ac:dyDescent="0.25">
      <c r="A987" s="22"/>
      <c r="B987" s="22"/>
      <c r="C987" s="22"/>
      <c r="E987" s="14"/>
      <c r="F987" s="14"/>
    </row>
    <row r="988" spans="1:6" x14ac:dyDescent="0.25">
      <c r="A988" s="22"/>
      <c r="B988" s="22"/>
      <c r="C988" s="22"/>
      <c r="E988" s="14"/>
      <c r="F988" s="14"/>
    </row>
    <row r="989" spans="1:6" x14ac:dyDescent="0.25">
      <c r="A989" s="22"/>
      <c r="B989" s="22"/>
      <c r="C989" s="22"/>
      <c r="E989" s="14"/>
      <c r="F989" s="14"/>
    </row>
    <row r="990" spans="1:6" x14ac:dyDescent="0.25">
      <c r="A990" s="22"/>
      <c r="B990" s="22"/>
      <c r="C990" s="22"/>
      <c r="E990" s="14"/>
      <c r="F990" s="14"/>
    </row>
    <row r="991" spans="1:6" x14ac:dyDescent="0.25">
      <c r="A991" s="22"/>
      <c r="B991" s="22"/>
      <c r="C991" s="22"/>
      <c r="E991" s="14"/>
      <c r="F991" s="14"/>
    </row>
    <row r="992" spans="1:6" x14ac:dyDescent="0.25">
      <c r="A992" s="22"/>
      <c r="B992" s="22"/>
      <c r="C992" s="22"/>
      <c r="E992" s="14"/>
      <c r="F992" s="14"/>
    </row>
    <row r="993" spans="1:6" x14ac:dyDescent="0.25">
      <c r="A993" s="22"/>
      <c r="B993" s="22"/>
      <c r="C993" s="22"/>
      <c r="E993" s="14"/>
      <c r="F993" s="14"/>
    </row>
    <row r="994" spans="1:6" x14ac:dyDescent="0.25">
      <c r="A994" s="22"/>
      <c r="B994" s="22"/>
      <c r="C994" s="22"/>
      <c r="E994" s="14"/>
      <c r="F994" s="14"/>
    </row>
    <row r="995" spans="1:6" x14ac:dyDescent="0.25">
      <c r="A995" s="22"/>
      <c r="B995" s="22"/>
      <c r="C995" s="22"/>
      <c r="E995" s="14"/>
      <c r="F995" s="14"/>
    </row>
    <row r="996" spans="1:6" x14ac:dyDescent="0.25">
      <c r="A996" s="22"/>
      <c r="B996" s="22"/>
      <c r="C996" s="22"/>
      <c r="E996" s="14"/>
      <c r="F996" s="14"/>
    </row>
    <row r="997" spans="1:6" x14ac:dyDescent="0.25">
      <c r="A997" s="22"/>
      <c r="B997" s="22"/>
      <c r="C997" s="22"/>
      <c r="E997" s="14"/>
      <c r="F997" s="14"/>
    </row>
    <row r="998" spans="1:6" x14ac:dyDescent="0.25">
      <c r="A998" s="22"/>
      <c r="B998" s="22"/>
      <c r="C998" s="22"/>
      <c r="E998" s="14"/>
      <c r="F998" s="14"/>
    </row>
    <row r="999" spans="1:6" x14ac:dyDescent="0.25">
      <c r="A999" s="22"/>
      <c r="B999" s="22"/>
      <c r="C999" s="22"/>
      <c r="E999" s="14"/>
      <c r="F999" s="14"/>
    </row>
    <row r="1000" spans="1:6" x14ac:dyDescent="0.25">
      <c r="A1000" s="22"/>
      <c r="B1000" s="22"/>
      <c r="C1000" s="22"/>
      <c r="E1000" s="14"/>
      <c r="F1000" s="14"/>
    </row>
    <row r="1001" spans="1:6" x14ac:dyDescent="0.25">
      <c r="A1001" s="22"/>
      <c r="B1001" s="22"/>
      <c r="C1001" s="22"/>
      <c r="E1001" s="14"/>
      <c r="F1001" s="14"/>
    </row>
    <row r="1002" spans="1:6" x14ac:dyDescent="0.25">
      <c r="A1002" s="22"/>
      <c r="B1002" s="22"/>
      <c r="C1002" s="22"/>
      <c r="E1002" s="14"/>
      <c r="F1002" s="14"/>
    </row>
    <row r="1003" spans="1:6" x14ac:dyDescent="0.25">
      <c r="A1003" s="22"/>
      <c r="B1003" s="22"/>
      <c r="C1003" s="22"/>
      <c r="E1003" s="14"/>
      <c r="F1003" s="14"/>
    </row>
    <row r="1004" spans="1:6" x14ac:dyDescent="0.25">
      <c r="A1004" s="22"/>
      <c r="B1004" s="22"/>
      <c r="C1004" s="22"/>
      <c r="E1004" s="14"/>
      <c r="F1004" s="14"/>
    </row>
    <row r="1005" spans="1:6" x14ac:dyDescent="0.25">
      <c r="A1005" s="22"/>
      <c r="B1005" s="22"/>
      <c r="C1005" s="22"/>
      <c r="E1005" s="14"/>
      <c r="F1005" s="14"/>
    </row>
    <row r="1006" spans="1:6" x14ac:dyDescent="0.25">
      <c r="A1006" s="22"/>
      <c r="B1006" s="22"/>
      <c r="C1006" s="22"/>
      <c r="E1006" s="14"/>
      <c r="F1006" s="14"/>
    </row>
    <row r="1007" spans="1:6" x14ac:dyDescent="0.25">
      <c r="A1007" s="22"/>
      <c r="B1007" s="22"/>
      <c r="C1007" s="22"/>
      <c r="E1007" s="14"/>
      <c r="F1007" s="14"/>
    </row>
    <row r="1008" spans="1:6" x14ac:dyDescent="0.25">
      <c r="A1008" s="22"/>
      <c r="B1008" s="22"/>
      <c r="C1008" s="22"/>
      <c r="E1008" s="14"/>
      <c r="F1008" s="14"/>
    </row>
    <row r="1009" spans="1:6" x14ac:dyDescent="0.25">
      <c r="A1009" s="22"/>
      <c r="B1009" s="22"/>
      <c r="C1009" s="22"/>
      <c r="E1009" s="14"/>
      <c r="F1009" s="14"/>
    </row>
    <row r="1010" spans="1:6" x14ac:dyDescent="0.25">
      <c r="A1010" s="22"/>
      <c r="B1010" s="22"/>
      <c r="C1010" s="22"/>
      <c r="E1010" s="14"/>
      <c r="F1010" s="14"/>
    </row>
    <row r="1011" spans="1:6" x14ac:dyDescent="0.25">
      <c r="A1011" s="22"/>
      <c r="B1011" s="22"/>
      <c r="C1011" s="22"/>
      <c r="E1011" s="14"/>
      <c r="F1011" s="14"/>
    </row>
    <row r="1012" spans="1:6" x14ac:dyDescent="0.25">
      <c r="A1012" s="22"/>
      <c r="B1012" s="22"/>
      <c r="C1012" s="22"/>
      <c r="E1012" s="14"/>
      <c r="F1012" s="14"/>
    </row>
    <row r="1013" spans="1:6" x14ac:dyDescent="0.25">
      <c r="A1013" s="22"/>
      <c r="B1013" s="22"/>
      <c r="C1013" s="22"/>
      <c r="E1013" s="14"/>
      <c r="F1013" s="14"/>
    </row>
    <row r="1014" spans="1:6" x14ac:dyDescent="0.25">
      <c r="A1014" s="22"/>
      <c r="B1014" s="22"/>
      <c r="C1014" s="22"/>
      <c r="E1014" s="14"/>
      <c r="F1014" s="14"/>
    </row>
    <row r="1015" spans="1:6" x14ac:dyDescent="0.25">
      <c r="A1015" s="22"/>
      <c r="B1015" s="22"/>
      <c r="C1015" s="22"/>
      <c r="E1015" s="14"/>
      <c r="F1015" s="14"/>
    </row>
    <row r="1016" spans="1:6" x14ac:dyDescent="0.25">
      <c r="A1016" s="22"/>
      <c r="B1016" s="22"/>
      <c r="C1016" s="22"/>
      <c r="E1016" s="14"/>
      <c r="F1016" s="14"/>
    </row>
    <row r="1017" spans="1:6" x14ac:dyDescent="0.25">
      <c r="A1017" s="22"/>
      <c r="B1017" s="22"/>
      <c r="C1017" s="22"/>
      <c r="E1017" s="14"/>
      <c r="F1017" s="14"/>
    </row>
    <row r="1018" spans="1:6" x14ac:dyDescent="0.25">
      <c r="A1018" s="22"/>
      <c r="B1018" s="22"/>
      <c r="C1018" s="22"/>
      <c r="E1018" s="14"/>
      <c r="F1018" s="14"/>
    </row>
    <row r="1019" spans="1:6" x14ac:dyDescent="0.25">
      <c r="A1019" s="22"/>
      <c r="B1019" s="22"/>
      <c r="C1019" s="22"/>
      <c r="E1019" s="14"/>
      <c r="F1019" s="14"/>
    </row>
    <row r="1020" spans="1:6" x14ac:dyDescent="0.25">
      <c r="A1020" s="22"/>
      <c r="B1020" s="22"/>
      <c r="C1020" s="22"/>
      <c r="E1020" s="14"/>
      <c r="F1020" s="14"/>
    </row>
    <row r="1021" spans="1:6" x14ac:dyDescent="0.25">
      <c r="A1021" s="22"/>
      <c r="B1021" s="22"/>
      <c r="C1021" s="22"/>
      <c r="E1021" s="14"/>
      <c r="F1021" s="14"/>
    </row>
    <row r="1022" spans="1:6" x14ac:dyDescent="0.25">
      <c r="A1022" s="22"/>
      <c r="B1022" s="22"/>
      <c r="C1022" s="22"/>
      <c r="E1022" s="14"/>
      <c r="F1022" s="14"/>
    </row>
    <row r="1023" spans="1:6" x14ac:dyDescent="0.25">
      <c r="A1023" s="22"/>
      <c r="B1023" s="22"/>
      <c r="C1023" s="22"/>
      <c r="E1023" s="14"/>
      <c r="F1023" s="14"/>
    </row>
    <row r="1024" spans="1:6" x14ac:dyDescent="0.25">
      <c r="A1024" s="22"/>
      <c r="B1024" s="22"/>
      <c r="C1024" s="22"/>
      <c r="E1024" s="14"/>
      <c r="F1024" s="14"/>
    </row>
    <row r="1025" spans="1:6" x14ac:dyDescent="0.25">
      <c r="A1025" s="22"/>
      <c r="B1025" s="22"/>
      <c r="C1025" s="22"/>
      <c r="E1025" s="14"/>
      <c r="F1025" s="14"/>
    </row>
    <row r="1026" spans="1:6" x14ac:dyDescent="0.25">
      <c r="A1026" s="22"/>
      <c r="B1026" s="22"/>
      <c r="C1026" s="22"/>
      <c r="E1026" s="14"/>
      <c r="F1026" s="14"/>
    </row>
    <row r="1027" spans="1:6" x14ac:dyDescent="0.25">
      <c r="A1027" s="22"/>
      <c r="B1027" s="22"/>
      <c r="C1027" s="22"/>
      <c r="E1027" s="14"/>
      <c r="F1027" s="14"/>
    </row>
    <row r="1028" spans="1:6" x14ac:dyDescent="0.25">
      <c r="A1028" s="22"/>
      <c r="B1028" s="22"/>
      <c r="C1028" s="22"/>
      <c r="E1028" s="14"/>
      <c r="F1028" s="14"/>
    </row>
    <row r="1029" spans="1:6" x14ac:dyDescent="0.25">
      <c r="A1029" s="22"/>
      <c r="B1029" s="22"/>
      <c r="C1029" s="22"/>
      <c r="E1029" s="14"/>
      <c r="F1029" s="14"/>
    </row>
    <row r="1030" spans="1:6" x14ac:dyDescent="0.25">
      <c r="A1030" s="22"/>
      <c r="B1030" s="22"/>
      <c r="C1030" s="22"/>
      <c r="E1030" s="14"/>
      <c r="F1030" s="14"/>
    </row>
    <row r="1031" spans="1:6" x14ac:dyDescent="0.25">
      <c r="A1031" s="22"/>
      <c r="B1031" s="22"/>
      <c r="C1031" s="22"/>
      <c r="E1031" s="14"/>
      <c r="F1031" s="14"/>
    </row>
    <row r="1032" spans="1:6" x14ac:dyDescent="0.25">
      <c r="A1032" s="22"/>
      <c r="B1032" s="22"/>
      <c r="C1032" s="22"/>
      <c r="E1032" s="14"/>
      <c r="F1032" s="14"/>
    </row>
    <row r="1033" spans="1:6" x14ac:dyDescent="0.25">
      <c r="A1033" s="22"/>
      <c r="B1033" s="22"/>
      <c r="C1033" s="22"/>
      <c r="E1033" s="14"/>
      <c r="F1033" s="14"/>
    </row>
    <row r="1034" spans="1:6" x14ac:dyDescent="0.25">
      <c r="A1034" s="22"/>
      <c r="B1034" s="22"/>
      <c r="C1034" s="22"/>
      <c r="E1034" s="14"/>
      <c r="F1034" s="14"/>
    </row>
    <row r="1035" spans="1:6" x14ac:dyDescent="0.25">
      <c r="A1035" s="22"/>
      <c r="B1035" s="22"/>
      <c r="C1035" s="22"/>
      <c r="E1035" s="14"/>
      <c r="F1035" s="14"/>
    </row>
    <row r="1036" spans="1:6" x14ac:dyDescent="0.25">
      <c r="A1036" s="22"/>
      <c r="B1036" s="22"/>
      <c r="C1036" s="22"/>
      <c r="E1036" s="14"/>
      <c r="F1036" s="14"/>
    </row>
    <row r="1037" spans="1:6" x14ac:dyDescent="0.25">
      <c r="A1037" s="22"/>
      <c r="B1037" s="22"/>
      <c r="C1037" s="22"/>
      <c r="E1037" s="14"/>
      <c r="F1037" s="14"/>
    </row>
    <row r="1038" spans="1:6" x14ac:dyDescent="0.25">
      <c r="A1038" s="22"/>
      <c r="B1038" s="22"/>
      <c r="C1038" s="22"/>
      <c r="E1038" s="14"/>
      <c r="F1038" s="14"/>
    </row>
    <row r="1039" spans="1:6" x14ac:dyDescent="0.25">
      <c r="A1039" s="22"/>
      <c r="B1039" s="22"/>
      <c r="C1039" s="22"/>
      <c r="E1039" s="14"/>
      <c r="F1039" s="14"/>
    </row>
    <row r="1040" spans="1:6" x14ac:dyDescent="0.25">
      <c r="A1040" s="22"/>
      <c r="B1040" s="22"/>
      <c r="C1040" s="22"/>
      <c r="E1040" s="14"/>
      <c r="F1040" s="14"/>
    </row>
    <row r="1041" spans="1:6" x14ac:dyDescent="0.25">
      <c r="A1041" s="22"/>
      <c r="B1041" s="22"/>
      <c r="C1041" s="22"/>
      <c r="E1041" s="14"/>
      <c r="F1041" s="14"/>
    </row>
    <row r="1042" spans="1:6" x14ac:dyDescent="0.25">
      <c r="A1042" s="22"/>
      <c r="B1042" s="22"/>
      <c r="C1042" s="22"/>
      <c r="E1042" s="14"/>
      <c r="F1042" s="14"/>
    </row>
    <row r="1043" spans="1:6" x14ac:dyDescent="0.25">
      <c r="A1043" s="22"/>
      <c r="B1043" s="22"/>
      <c r="C1043" s="22"/>
      <c r="E1043" s="14"/>
      <c r="F1043" s="14"/>
    </row>
    <row r="1044" spans="1:6" x14ac:dyDescent="0.25">
      <c r="A1044" s="22"/>
      <c r="B1044" s="22"/>
      <c r="C1044" s="22"/>
      <c r="E1044" s="14"/>
      <c r="F1044" s="14"/>
    </row>
    <row r="1045" spans="1:6" x14ac:dyDescent="0.25">
      <c r="A1045" s="22"/>
      <c r="B1045" s="22"/>
      <c r="C1045" s="22"/>
      <c r="E1045" s="14"/>
      <c r="F1045" s="14"/>
    </row>
    <row r="1046" spans="1:6" x14ac:dyDescent="0.25">
      <c r="A1046" s="22"/>
      <c r="B1046" s="22"/>
      <c r="C1046" s="22"/>
      <c r="E1046" s="14"/>
      <c r="F1046" s="14"/>
    </row>
    <row r="1047" spans="1:6" x14ac:dyDescent="0.25">
      <c r="A1047" s="22"/>
      <c r="B1047" s="22"/>
      <c r="C1047" s="22"/>
      <c r="E1047" s="14"/>
      <c r="F1047" s="14"/>
    </row>
    <row r="1048" spans="1:6" x14ac:dyDescent="0.25">
      <c r="A1048" s="22"/>
      <c r="B1048" s="22"/>
      <c r="C1048" s="22"/>
      <c r="E1048" s="14"/>
      <c r="F1048" s="14"/>
    </row>
    <row r="1049" spans="1:6" x14ac:dyDescent="0.25">
      <c r="A1049" s="22"/>
      <c r="B1049" s="22"/>
      <c r="C1049" s="22"/>
      <c r="E1049" s="14"/>
      <c r="F1049" s="14"/>
    </row>
    <row r="1050" spans="1:6" x14ac:dyDescent="0.25">
      <c r="A1050" s="22"/>
      <c r="B1050" s="22"/>
      <c r="C1050" s="22"/>
      <c r="E1050" s="14"/>
      <c r="F1050" s="14"/>
    </row>
    <row r="1051" spans="1:6" x14ac:dyDescent="0.25">
      <c r="A1051" s="22"/>
      <c r="B1051" s="22"/>
      <c r="C1051" s="22"/>
      <c r="E1051" s="14"/>
      <c r="F1051" s="14"/>
    </row>
    <row r="1052" spans="1:6" x14ac:dyDescent="0.25">
      <c r="A1052" s="22"/>
      <c r="B1052" s="22"/>
      <c r="C1052" s="22"/>
      <c r="E1052" s="14"/>
      <c r="F1052" s="14"/>
    </row>
    <row r="1053" spans="1:6" x14ac:dyDescent="0.25">
      <c r="A1053" s="22"/>
      <c r="B1053" s="22"/>
      <c r="C1053" s="22"/>
      <c r="E1053" s="14"/>
      <c r="F1053" s="14"/>
    </row>
    <row r="1054" spans="1:6" x14ac:dyDescent="0.25">
      <c r="A1054" s="22"/>
      <c r="B1054" s="22"/>
      <c r="C1054" s="22"/>
      <c r="E1054" s="14"/>
      <c r="F1054" s="14"/>
    </row>
    <row r="1055" spans="1:6" x14ac:dyDescent="0.25">
      <c r="A1055" s="22"/>
      <c r="B1055" s="22"/>
      <c r="C1055" s="22"/>
      <c r="E1055" s="14"/>
      <c r="F1055" s="14"/>
    </row>
    <row r="1056" spans="1:6" x14ac:dyDescent="0.25">
      <c r="A1056" s="22"/>
      <c r="B1056" s="22"/>
      <c r="C1056" s="22"/>
      <c r="E1056" s="14"/>
      <c r="F1056" s="14"/>
    </row>
    <row r="1057" spans="1:6" x14ac:dyDescent="0.25">
      <c r="A1057" s="22"/>
      <c r="B1057" s="22"/>
      <c r="C1057" s="22"/>
      <c r="E1057" s="14"/>
      <c r="F1057" s="14"/>
    </row>
    <row r="1058" spans="1:6" x14ac:dyDescent="0.25">
      <c r="A1058" s="22"/>
      <c r="B1058" s="22"/>
      <c r="C1058" s="22"/>
      <c r="E1058" s="14"/>
      <c r="F1058" s="14"/>
    </row>
    <row r="1059" spans="1:6" x14ac:dyDescent="0.25">
      <c r="A1059" s="22"/>
      <c r="B1059" s="22"/>
      <c r="C1059" s="22"/>
      <c r="E1059" s="14"/>
      <c r="F1059" s="14"/>
    </row>
    <row r="1060" spans="1:6" x14ac:dyDescent="0.25">
      <c r="A1060" s="22"/>
      <c r="B1060" s="22"/>
      <c r="C1060" s="22"/>
      <c r="E1060" s="14"/>
      <c r="F1060" s="14"/>
    </row>
    <row r="1061" spans="1:6" x14ac:dyDescent="0.25">
      <c r="A1061" s="22"/>
      <c r="B1061" s="22"/>
      <c r="C1061" s="22"/>
      <c r="E1061" s="14"/>
      <c r="F1061" s="14"/>
    </row>
    <row r="1062" spans="1:6" x14ac:dyDescent="0.25">
      <c r="A1062" s="22"/>
      <c r="B1062" s="22"/>
      <c r="C1062" s="22"/>
      <c r="E1062" s="14"/>
      <c r="F1062" s="14"/>
    </row>
    <row r="1063" spans="1:6" x14ac:dyDescent="0.25">
      <c r="A1063" s="22"/>
      <c r="B1063" s="22"/>
      <c r="C1063" s="22"/>
      <c r="E1063" s="14"/>
      <c r="F1063" s="14"/>
    </row>
    <row r="1064" spans="1:6" x14ac:dyDescent="0.25">
      <c r="A1064" s="22"/>
      <c r="B1064" s="22"/>
      <c r="C1064" s="22"/>
      <c r="E1064" s="14"/>
      <c r="F1064" s="14"/>
    </row>
    <row r="1065" spans="1:6" x14ac:dyDescent="0.25">
      <c r="A1065" s="22"/>
      <c r="B1065" s="22"/>
      <c r="C1065" s="22"/>
      <c r="E1065" s="14"/>
      <c r="F1065" s="14"/>
    </row>
    <row r="1066" spans="1:6" x14ac:dyDescent="0.25">
      <c r="A1066" s="22"/>
      <c r="B1066" s="22"/>
      <c r="C1066" s="22"/>
      <c r="E1066" s="14"/>
      <c r="F1066" s="14"/>
    </row>
    <row r="1067" spans="1:6" x14ac:dyDescent="0.25">
      <c r="A1067" s="22"/>
      <c r="B1067" s="22"/>
      <c r="C1067" s="22"/>
      <c r="E1067" s="14"/>
      <c r="F1067" s="14"/>
    </row>
    <row r="1068" spans="1:6" x14ac:dyDescent="0.25">
      <c r="A1068" s="22"/>
      <c r="B1068" s="22"/>
      <c r="C1068" s="22"/>
      <c r="E1068" s="14"/>
      <c r="F1068" s="14"/>
    </row>
    <row r="1069" spans="1:6" x14ac:dyDescent="0.25">
      <c r="A1069" s="22"/>
      <c r="B1069" s="22"/>
      <c r="C1069" s="22"/>
      <c r="E1069" s="14"/>
      <c r="F1069" s="14"/>
    </row>
    <row r="1070" spans="1:6" x14ac:dyDescent="0.25">
      <c r="A1070" s="22"/>
      <c r="B1070" s="22"/>
      <c r="C1070" s="22"/>
      <c r="E1070" s="14"/>
      <c r="F1070" s="14"/>
    </row>
    <row r="1071" spans="1:6" x14ac:dyDescent="0.25">
      <c r="A1071" s="22"/>
      <c r="B1071" s="22"/>
      <c r="C1071" s="22"/>
      <c r="E1071" s="14"/>
      <c r="F1071" s="14"/>
    </row>
    <row r="1072" spans="1:6" x14ac:dyDescent="0.25">
      <c r="A1072" s="22"/>
      <c r="B1072" s="22"/>
      <c r="C1072" s="22"/>
      <c r="E1072" s="14"/>
      <c r="F1072" s="14"/>
    </row>
    <row r="1073" spans="1:6" x14ac:dyDescent="0.25">
      <c r="A1073" s="22"/>
      <c r="B1073" s="22"/>
      <c r="C1073" s="22"/>
      <c r="E1073" s="14"/>
      <c r="F1073" s="14"/>
    </row>
    <row r="1074" spans="1:6" x14ac:dyDescent="0.25">
      <c r="A1074" s="22"/>
      <c r="B1074" s="22"/>
      <c r="C1074" s="22"/>
      <c r="E1074" s="14"/>
      <c r="F1074" s="14"/>
    </row>
    <row r="1075" spans="1:6" x14ac:dyDescent="0.25">
      <c r="A1075" s="22"/>
      <c r="B1075" s="22"/>
      <c r="C1075" s="22"/>
      <c r="E1075" s="14"/>
      <c r="F1075" s="14"/>
    </row>
    <row r="1076" spans="1:6" x14ac:dyDescent="0.25">
      <c r="A1076" s="22"/>
      <c r="B1076" s="22"/>
      <c r="C1076" s="22"/>
      <c r="E1076" s="14"/>
      <c r="F1076" s="14"/>
    </row>
    <row r="1077" spans="1:6" x14ac:dyDescent="0.25">
      <c r="A1077" s="22"/>
      <c r="B1077" s="22"/>
      <c r="C1077" s="22"/>
      <c r="E1077" s="14"/>
      <c r="F1077" s="14"/>
    </row>
    <row r="1078" spans="1:6" x14ac:dyDescent="0.25">
      <c r="A1078" s="22"/>
      <c r="B1078" s="22"/>
      <c r="C1078" s="22"/>
      <c r="E1078" s="14"/>
      <c r="F1078" s="14"/>
    </row>
    <row r="1079" spans="1:6" x14ac:dyDescent="0.25">
      <c r="A1079" s="22"/>
      <c r="B1079" s="22"/>
      <c r="C1079" s="22"/>
      <c r="E1079" s="14"/>
      <c r="F1079" s="14"/>
    </row>
    <row r="1080" spans="1:6" x14ac:dyDescent="0.25">
      <c r="A1080" s="22"/>
      <c r="B1080" s="22"/>
      <c r="C1080" s="22"/>
      <c r="E1080" s="14"/>
      <c r="F1080" s="14"/>
    </row>
    <row r="1081" spans="1:6" x14ac:dyDescent="0.25">
      <c r="A1081" s="22"/>
      <c r="B1081" s="22"/>
      <c r="C1081" s="22"/>
      <c r="E1081" s="14"/>
      <c r="F1081" s="14"/>
    </row>
    <row r="1082" spans="1:6" x14ac:dyDescent="0.25">
      <c r="A1082" s="22"/>
      <c r="B1082" s="22"/>
      <c r="C1082" s="22"/>
      <c r="E1082" s="14"/>
      <c r="F1082" s="14"/>
    </row>
    <row r="1083" spans="1:6" x14ac:dyDescent="0.25">
      <c r="A1083" s="22"/>
      <c r="B1083" s="22"/>
      <c r="C1083" s="22"/>
      <c r="E1083" s="14"/>
      <c r="F1083" s="14"/>
    </row>
    <row r="1084" spans="1:6" x14ac:dyDescent="0.25">
      <c r="A1084" s="22"/>
      <c r="B1084" s="22"/>
      <c r="C1084" s="22"/>
      <c r="E1084" s="14"/>
      <c r="F1084" s="14"/>
    </row>
    <row r="1085" spans="1:6" x14ac:dyDescent="0.25">
      <c r="A1085" s="22"/>
      <c r="B1085" s="22"/>
      <c r="C1085" s="22"/>
      <c r="E1085" s="14"/>
      <c r="F1085" s="14"/>
    </row>
    <row r="1086" spans="1:6" x14ac:dyDescent="0.25">
      <c r="A1086" s="22"/>
      <c r="B1086" s="22"/>
      <c r="C1086" s="22"/>
      <c r="E1086" s="14"/>
      <c r="F1086" s="14"/>
    </row>
    <row r="1087" spans="1:6" x14ac:dyDescent="0.25">
      <c r="A1087" s="22"/>
      <c r="B1087" s="22"/>
      <c r="C1087" s="22"/>
      <c r="E1087" s="14"/>
      <c r="F1087" s="14"/>
    </row>
    <row r="1088" spans="1:6" x14ac:dyDescent="0.25">
      <c r="A1088" s="22"/>
      <c r="B1088" s="22"/>
      <c r="C1088" s="22"/>
      <c r="E1088" s="14"/>
      <c r="F1088" s="14"/>
    </row>
    <row r="1089" spans="1:6" x14ac:dyDescent="0.25">
      <c r="A1089" s="22"/>
      <c r="B1089" s="22"/>
      <c r="C1089" s="22"/>
      <c r="E1089" s="14"/>
      <c r="F1089" s="14"/>
    </row>
    <row r="1090" spans="1:6" x14ac:dyDescent="0.25">
      <c r="A1090" s="22"/>
      <c r="B1090" s="22"/>
      <c r="C1090" s="22"/>
      <c r="E1090" s="14"/>
      <c r="F1090" s="14"/>
    </row>
    <row r="1091" spans="1:6" x14ac:dyDescent="0.25">
      <c r="A1091" s="22"/>
      <c r="B1091" s="22"/>
      <c r="C1091" s="22"/>
      <c r="E1091" s="14"/>
      <c r="F1091" s="14"/>
    </row>
    <row r="1092" spans="1:6" x14ac:dyDescent="0.25">
      <c r="A1092" s="22"/>
      <c r="B1092" s="22"/>
      <c r="C1092" s="22"/>
      <c r="E1092" s="14"/>
      <c r="F1092" s="14"/>
    </row>
    <row r="1093" spans="1:6" x14ac:dyDescent="0.25">
      <c r="A1093" s="22"/>
      <c r="B1093" s="22"/>
      <c r="C1093" s="22"/>
      <c r="E1093" s="14"/>
      <c r="F1093" s="14"/>
    </row>
    <row r="1094" spans="1:6" x14ac:dyDescent="0.25">
      <c r="A1094" s="22"/>
      <c r="B1094" s="22"/>
      <c r="C1094" s="22"/>
      <c r="E1094" s="14"/>
      <c r="F1094" s="14"/>
    </row>
    <row r="1095" spans="1:6" x14ac:dyDescent="0.25">
      <c r="A1095" s="22"/>
      <c r="B1095" s="22"/>
      <c r="C1095" s="22"/>
      <c r="E1095" s="14"/>
      <c r="F1095" s="14"/>
    </row>
    <row r="1096" spans="1:6" x14ac:dyDescent="0.25">
      <c r="A1096" s="22"/>
      <c r="B1096" s="22"/>
      <c r="C1096" s="22"/>
      <c r="E1096" s="14"/>
      <c r="F1096" s="14"/>
    </row>
    <row r="1097" spans="1:6" x14ac:dyDescent="0.25">
      <c r="A1097" s="22"/>
      <c r="B1097" s="22"/>
      <c r="C1097" s="22"/>
      <c r="E1097" s="14"/>
      <c r="F1097" s="14"/>
    </row>
    <row r="1098" spans="1:6" x14ac:dyDescent="0.25">
      <c r="A1098" s="22"/>
      <c r="B1098" s="22"/>
      <c r="C1098" s="22"/>
      <c r="E1098" s="14"/>
      <c r="F1098" s="14"/>
    </row>
    <row r="1099" spans="1:6" x14ac:dyDescent="0.25">
      <c r="A1099" s="22"/>
      <c r="B1099" s="22"/>
      <c r="C1099" s="22"/>
      <c r="E1099" s="14"/>
      <c r="F1099" s="14"/>
    </row>
    <row r="1100" spans="1:6" x14ac:dyDescent="0.25">
      <c r="A1100" s="22"/>
      <c r="B1100" s="22"/>
      <c r="C1100" s="22"/>
      <c r="E1100" s="14"/>
      <c r="F1100" s="14"/>
    </row>
    <row r="1101" spans="1:6" x14ac:dyDescent="0.25">
      <c r="A1101" s="22"/>
      <c r="B1101" s="22"/>
      <c r="C1101" s="22"/>
      <c r="E1101" s="14"/>
      <c r="F1101" s="14"/>
    </row>
    <row r="1102" spans="1:6" x14ac:dyDescent="0.25">
      <c r="A1102" s="22"/>
      <c r="B1102" s="22"/>
      <c r="C1102" s="22"/>
      <c r="E1102" s="14"/>
      <c r="F1102" s="14"/>
    </row>
    <row r="1103" spans="1:6" x14ac:dyDescent="0.25">
      <c r="A1103" s="22"/>
      <c r="B1103" s="22"/>
      <c r="C1103" s="22"/>
      <c r="E1103" s="14"/>
      <c r="F1103" s="14"/>
    </row>
    <row r="1104" spans="1:6" x14ac:dyDescent="0.25">
      <c r="A1104" s="22"/>
      <c r="B1104" s="22"/>
      <c r="C1104" s="22"/>
      <c r="E1104" s="14"/>
      <c r="F1104" s="14"/>
    </row>
    <row r="1105" spans="1:6" x14ac:dyDescent="0.25">
      <c r="A1105" s="22"/>
      <c r="B1105" s="22"/>
      <c r="C1105" s="22"/>
      <c r="E1105" s="14"/>
      <c r="F1105" s="14"/>
    </row>
    <row r="1106" spans="1:6" x14ac:dyDescent="0.25">
      <c r="A1106" s="22"/>
      <c r="B1106" s="22"/>
      <c r="C1106" s="22"/>
      <c r="E1106" s="14"/>
      <c r="F1106" s="14"/>
    </row>
    <row r="1107" spans="1:6" x14ac:dyDescent="0.25">
      <c r="A1107" s="22"/>
      <c r="B1107" s="22"/>
      <c r="C1107" s="22"/>
      <c r="E1107" s="14"/>
      <c r="F1107" s="14"/>
    </row>
    <row r="1108" spans="1:6" x14ac:dyDescent="0.25">
      <c r="A1108" s="22"/>
      <c r="B1108" s="22"/>
      <c r="C1108" s="22"/>
      <c r="E1108" s="14"/>
      <c r="F1108" s="14"/>
    </row>
    <row r="1109" spans="1:6" x14ac:dyDescent="0.25">
      <c r="A1109" s="22"/>
      <c r="B1109" s="22"/>
      <c r="C1109" s="22"/>
      <c r="E1109" s="14"/>
      <c r="F1109" s="14"/>
    </row>
    <row r="1110" spans="1:6" x14ac:dyDescent="0.25">
      <c r="A1110" s="22"/>
      <c r="B1110" s="22"/>
      <c r="C1110" s="22"/>
      <c r="E1110" s="14"/>
      <c r="F1110" s="14"/>
    </row>
    <row r="1111" spans="1:6" x14ac:dyDescent="0.25">
      <c r="A1111" s="22"/>
      <c r="B1111" s="22"/>
      <c r="C1111" s="22"/>
      <c r="E1111" s="14"/>
      <c r="F1111" s="14"/>
    </row>
    <row r="1112" spans="1:6" x14ac:dyDescent="0.25">
      <c r="A1112" s="22"/>
      <c r="B1112" s="22"/>
      <c r="C1112" s="22"/>
      <c r="E1112" s="14"/>
      <c r="F1112" s="14"/>
    </row>
    <row r="1113" spans="1:6" x14ac:dyDescent="0.25">
      <c r="A1113" s="22"/>
      <c r="B1113" s="22"/>
      <c r="C1113" s="22"/>
      <c r="E1113" s="14"/>
      <c r="F1113" s="14"/>
    </row>
  </sheetData>
  <mergeCells count="9">
    <mergeCell ref="A262:A263"/>
    <mergeCell ref="B262:B263"/>
    <mergeCell ref="C251:C252"/>
    <mergeCell ref="A1:F1"/>
    <mergeCell ref="A4:A5"/>
    <mergeCell ref="B4:B5"/>
    <mergeCell ref="D4:D5"/>
    <mergeCell ref="E4:E5"/>
    <mergeCell ref="F4:F5"/>
  </mergeCell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Florentina</cp:lastModifiedBy>
  <dcterms:created xsi:type="dcterms:W3CDTF">2021-01-18T07:37:09Z</dcterms:created>
  <dcterms:modified xsi:type="dcterms:W3CDTF">2024-01-17T10:23:31Z</dcterms:modified>
</cp:coreProperties>
</file>