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0"/>
  </bookViews>
  <sheets>
    <sheet name="Anexa 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8" i="2" l="1"/>
  <c r="D767" i="2"/>
  <c r="D764" i="2"/>
  <c r="D762" i="2"/>
  <c r="D758" i="2"/>
  <c r="D752" i="2"/>
  <c r="D748" i="2"/>
  <c r="D743" i="2"/>
  <c r="D724" i="2"/>
  <c r="D723" i="2"/>
  <c r="D722" i="2"/>
  <c r="D709" i="2"/>
  <c r="D699" i="2"/>
  <c r="D696" i="2"/>
  <c r="D666" i="2"/>
  <c r="D642" i="2"/>
  <c r="D641" i="2"/>
  <c r="D640" i="2"/>
  <c r="D626" i="2"/>
  <c r="D609" i="2"/>
  <c r="D588" i="2"/>
  <c r="D587" i="2"/>
  <c r="D579" i="2"/>
  <c r="D556" i="2"/>
  <c r="D531" i="2"/>
  <c r="D518" i="2"/>
  <c r="D509" i="2"/>
  <c r="D501" i="2"/>
  <c r="D498" i="2"/>
  <c r="D487" i="2"/>
  <c r="D465" i="2"/>
  <c r="D464" i="2"/>
  <c r="D436" i="2"/>
  <c r="D426" i="2"/>
  <c r="D425" i="2"/>
  <c r="D406" i="2"/>
  <c r="D400" i="2"/>
  <c r="D392" i="2"/>
  <c r="D384" i="2"/>
  <c r="D381" i="2"/>
  <c r="D368" i="2"/>
  <c r="D367" i="2"/>
  <c r="D366" i="2"/>
  <c r="D359" i="2"/>
  <c r="D356" i="2"/>
  <c r="D349" i="2"/>
  <c r="D344" i="2"/>
  <c r="D325" i="2"/>
  <c r="D289" i="2"/>
  <c r="D242" i="2"/>
  <c r="D241" i="2"/>
  <c r="D240" i="2"/>
  <c r="D220" i="2"/>
  <c r="D170" i="2"/>
  <c r="D165" i="2"/>
  <c r="D164" i="2"/>
  <c r="D160" i="2"/>
  <c r="D156" i="2"/>
  <c r="D150" i="2"/>
  <c r="D138" i="2"/>
  <c r="D111" i="2"/>
  <c r="D16" i="2"/>
</calcChain>
</file>

<file path=xl/sharedStrings.xml><?xml version="1.0" encoding="utf-8"?>
<sst xmlns="http://schemas.openxmlformats.org/spreadsheetml/2006/main" count="3413" uniqueCount="1121">
  <si>
    <t>ANEXĂ 2 LA PROGRAMUL ANUAL AL ACHIZIȚIILOR PUBLICE_ACHIZIȚII DIRECTE 2024</t>
  </si>
  <si>
    <t>Obiectul achiziției directe</t>
  </si>
  <si>
    <t xml:space="preserve">Cod CPV </t>
  </si>
  <si>
    <t>Valoarea estimată</t>
  </si>
  <si>
    <t>Sursa de finanțare</t>
  </si>
  <si>
    <t>Data estimată pentru inițiere</t>
  </si>
  <si>
    <t>Data estimată pentru finalizare</t>
  </si>
  <si>
    <t>Lei, fără TVA</t>
  </si>
  <si>
    <t xml:space="preserve">2024_ COMBUSTIBILI LICHIZI, GAZOSI, SOLIZI SI ULEIURI </t>
  </si>
  <si>
    <t xml:space="preserve">09130000-9  - Petrol si produse distilate (Rev.2)  </t>
  </si>
  <si>
    <t>CONTRACT SUBSECVENT Benzina si motorina OMV, prin ONAC (01.03.2024-28.02.2025)</t>
  </si>
  <si>
    <t>venituri proprii</t>
  </si>
  <si>
    <t>februarie</t>
  </si>
  <si>
    <t>ulei motor 4 litri</t>
  </si>
  <si>
    <t>09211100-2 Uleiuri pentru motoare</t>
  </si>
  <si>
    <t>martie</t>
  </si>
  <si>
    <t>ulei motor 2T - 10 litri si ulei 4T - 10 litri</t>
  </si>
  <si>
    <t>aprilie</t>
  </si>
  <si>
    <t>ulei lubrifiere sisteme motofierastrau 10 litri</t>
  </si>
  <si>
    <t>09211000-1 Uleiuri lubrifiante si agenti lubrifianti</t>
  </si>
  <si>
    <t>mai</t>
  </si>
  <si>
    <t xml:space="preserve">solutie ulei intretinere otel inoxidabil 0,4 l  </t>
  </si>
  <si>
    <t>iunie</t>
  </si>
  <si>
    <t>2024_ECHIPAMENTE ȘI ACCESORII DE INREGISTRARE SAU DE REDARE A SUNETULUI SAU A IMAGINII; ECHIPAMENTE FOTOGRAFICE; ACCESORII ECHIPAMENTE FOTOGRAFICE</t>
  </si>
  <si>
    <t>32333000-6</t>
  </si>
  <si>
    <t>Echipament fotografic, audiovizual si de televiziune: LOT 1_Cameră foto Mirrorless și accesorii; LOT 2_Accesorii pentru echipament audio și video;
LOT 3_Cameră video PTZ 4K; LOT 4_Trepied video fluid; LOT 5_Interfață audio podcast; LOT 6_ Microfoane audio+stativ integrat+cablu</t>
  </si>
  <si>
    <t xml:space="preserve">cod CPV 38650000-6 Echipament fotografic;
cod CPV 32320000-2 Echipament audiovizual si de televiziune  </t>
  </si>
  <si>
    <t>VP</t>
  </si>
  <si>
    <t>ianuarie</t>
  </si>
  <si>
    <t>boxa activa 2 bucati, suport boxe 2 bucati, kit microfon wireless dual</t>
  </si>
  <si>
    <t>32342412-3 Boxe
32340000-8 Microfoane si difuzoare</t>
  </si>
  <si>
    <t>boxe wireless eveniment Scoala de vara IEEE de Antene, Propagare și aplicații RFID, 26-27 august 2024, 2 buc</t>
  </si>
  <si>
    <t>32342412-3 Boxe</t>
  </si>
  <si>
    <t>iulie</t>
  </si>
  <si>
    <t xml:space="preserve">Camere IP PTZ 5 buc; Suport montare tip “în tavan” camera PTZ – 5 buc; Suport camera PTZ – 5 buc; - Card memorie camera PTZ – 5 buc </t>
  </si>
  <si>
    <t>32330000-5 Aparate audio si video de inregistrare si redare (Rev.2)</t>
  </si>
  <si>
    <t>proiect CNFIS-FDI-2024-F-0702</t>
  </si>
  <si>
    <t>septembrie</t>
  </si>
  <si>
    <t>octombrie</t>
  </si>
  <si>
    <t>stativ de boxe si lumini care suporta camere PTZ</t>
  </si>
  <si>
    <t>decembrie</t>
  </si>
  <si>
    <t>2024_STAȚII DE LUCRU (computer, sistem desktop, laptop, tableta, tableta grafica cu display, table interactive, monitor)</t>
  </si>
  <si>
    <t>30213000-5</t>
  </si>
  <si>
    <t>computer de birou tip AIO</t>
  </si>
  <si>
    <t>30213000-5 Computere personale (Rev.2)</t>
  </si>
  <si>
    <t>proiect ERASMUS 000141386</t>
  </si>
  <si>
    <t>proiect CNFIS-FDI-2024-0564</t>
  </si>
  <si>
    <t>2024_PIESE DE SCHIMB ȘI ACCESORII PENTRU STAȚII DE LUCRU (tastatura, mouse, tableta grafica fara monitor, hard/ssd extern, router, usb, acces point, memory stick, rețelistică, piese de schimb pentru stații de lucru)</t>
  </si>
  <si>
    <t>30237000-9</t>
  </si>
  <si>
    <t>Monitor LED 27", 4K, UHD</t>
  </si>
  <si>
    <t>SSD extern</t>
  </si>
  <si>
    <t>USB KINGSTON DTX 32GB, Port USB 3.2 - 200 buc</t>
  </si>
  <si>
    <t>30234600-4 Memorie flash (Rev.2)</t>
  </si>
  <si>
    <t>Pointer laser (Lot 7), 4 buc</t>
  </si>
  <si>
    <t>30237000-9 Piese şi accesorii pentru computere</t>
  </si>
  <si>
    <t>accesorii pentru retea - cablu de retea pe tambur</t>
  </si>
  <si>
    <t>32421000-0 Cabluri de retea</t>
  </si>
  <si>
    <t xml:space="preserve">accesorii pentru computere (mouse 3 buc, sursa UPS-2 buc, suport unitate PC cu roti-2 buc, splitter displayport-1 buc, ) </t>
  </si>
  <si>
    <t>adaptoare VESA 10 bucati, SSD 1TB  10 bucati, cabluri SATA3 10 bucati</t>
  </si>
  <si>
    <t>kit tastatura + mouse - 10 kituri</t>
  </si>
  <si>
    <t xml:space="preserve">conectori pass Through RJ45, 300 buc; rola cablu UTP CUPRU CAT 6 DE 300 M - 2 BUC; cablu patch cord UTP cat 6, RJ 45 Tata/RJ 45 Tata - 100 buc, banda velcro neagra 5 M - 3 buc </t>
  </si>
  <si>
    <t>32400000-7 Retele (Rev.2)</t>
  </si>
  <si>
    <t>vp</t>
  </si>
  <si>
    <t>tip spliter Hdmi - 1 buc, cablu USB 2.0 A 5m, negru - 2 buc, incarcator Lenovo IdeeaPad-17API 65W - 2 buc</t>
  </si>
  <si>
    <t>rack 19 inch + 4 rafturi fixe ptr. rack</t>
  </si>
  <si>
    <t>32420000-3 - Echipament de retea (Rev.2)</t>
  </si>
  <si>
    <t>memorie server DDR3, 16GB, 12 bucati</t>
  </si>
  <si>
    <t>proiect CNFIS-FDI-2024-F-0530</t>
  </si>
  <si>
    <t>hard disk categorie Enterprise min 20TB - 4 buc</t>
  </si>
  <si>
    <t>30233100-2 Unitati de memorie (Rev.2)</t>
  </si>
  <si>
    <t>mouse usb - 5 buc</t>
  </si>
  <si>
    <t>30237410-6 Mouse pentru computer (Rev.2)</t>
  </si>
  <si>
    <t>stick-uri USB eveniment Scoala de vara IEEE de Antene, Propagare și aplicații RFID, 26-27 august 20224, 150 buc</t>
  </si>
  <si>
    <t>suport laptop care asigura circulatia optima a aerului, ajutand astfel la evitarea supraincalzirii</t>
  </si>
  <si>
    <t>30237000-9 Piese si accesorii pentru computere (Rev.2)</t>
  </si>
  <si>
    <t>rola FTP cu sufa Cat5e de 305 m</t>
  </si>
  <si>
    <t>mouse cu fir, rezolutie 8000 dpi, interfata USB, senzor optic, 3 bucati</t>
  </si>
  <si>
    <t>switch HDMI, mouse wireless, suport perete monitor</t>
  </si>
  <si>
    <t>mouse USB, 1 bucata</t>
  </si>
  <si>
    <t>memorie USB, 32 GB, port USB 3.2, 200 bucati</t>
  </si>
  <si>
    <t>rola FTP cu sufa metalica mono Cat5e de 305 m, 1 bucata</t>
  </si>
  <si>
    <t>august</t>
  </si>
  <si>
    <t xml:space="preserve">HDD stocare 20 TB – 4 buc, NAS stocare rețea – 1 buc, Switch 16 porturi, managed – 1 buc </t>
  </si>
  <si>
    <t>noiembrie</t>
  </si>
  <si>
    <t>kit cabluri Pylontech, set de bara busbar si doza cu capac  pentru laboratorul HORESEC, sediu Lac</t>
  </si>
  <si>
    <t>memorie DDR3 ECC REG  - 16 buc</t>
  </si>
  <si>
    <t>televizoare digital signage</t>
  </si>
  <si>
    <t>32324100-1 Televizoare color (Rev.2)</t>
  </si>
  <si>
    <t>Casti in wireless in-ear - 5 buc; casti wireless on ear - 5 buc</t>
  </si>
  <si>
    <t>32342100-3 - Casti (Rev.2)</t>
  </si>
  <si>
    <t>proiect CNFIS-FDI-2024-f-0669</t>
  </si>
  <si>
    <t>memorii USB 32 GB -30 BUC, MEMORII USB 64 GB- 10 BUC</t>
  </si>
  <si>
    <t>30233000-1 Dispozitive de stocare si citire (Rev.2)</t>
  </si>
  <si>
    <t>memorii stick 8 GB model credit card - 60 buc</t>
  </si>
  <si>
    <t>Buget</t>
  </si>
  <si>
    <t>e-book reader smart - 6 buc, mouse optic usb tip c, cu fir - 16 buc</t>
  </si>
  <si>
    <t>30237450-8 - Tablete grafice (Rev.2)</t>
  </si>
  <si>
    <t>2024_ECHIPAMENTE PERIFERICE; PIESE DE SCHIMB PENTRU ECHIPAMENTE PERIFERICE</t>
  </si>
  <si>
    <t>imprimanta laser color A4, duplex, wireless</t>
  </si>
  <si>
    <t>30232110-8 imprimante laser</t>
  </si>
  <si>
    <t>waste toner bottle (recipient toner rezidual) pentru multifunctional Xerox Workcenter 6515, 2 bucati</t>
  </si>
  <si>
    <t>30125000-1 Piese si accesorii pentru fotocopiatoare</t>
  </si>
  <si>
    <t>videoproiector - 2 bucati, cablu HDMI 15 m -2 bucati, suport universal - 2 bucati</t>
  </si>
  <si>
    <t>38652120-7 Videoproiectoare</t>
  </si>
  <si>
    <t>Drum unit, Developing pentru Minolta Bizhub C224E, inclusiv Servicii adiacente inlocuirii pieselor (demontare-montare, ajustari, stabilizare imagine, verificare finala funcționare-copiere, printare, scanare)</t>
  </si>
  <si>
    <t>30125000-1 - Piese si accesorii pentru fotocopiatoare (Rev.2)</t>
  </si>
  <si>
    <t>piese pentru multifunctionale (kit cuptor HP CP5225dn, kit role tavi si kit role DF Konica Minolta, kit transfer HP CP5225dn)</t>
  </si>
  <si>
    <t>black&amp;colour imaging unit kit multifunctionala Xerox C315</t>
  </si>
  <si>
    <t>drum unit DR214K -A85Y0RD, montaj inclus, pentru Konica Minolta Bizhub C227</t>
  </si>
  <si>
    <t>videoproiector 1 buc, cablu HDMI 4K T-T 15 m - 1 buc</t>
  </si>
  <si>
    <t>unitate fuser OKI MC562wc 1 buc</t>
  </si>
  <si>
    <t>multifunctionala A4 - laborator E208"Laborator de semnale si sisteme"</t>
  </si>
  <si>
    <t>30232110-8 - Imprimante laser</t>
  </si>
  <si>
    <t xml:space="preserve">multifunctionala A3 </t>
  </si>
  <si>
    <t>multifunctionala color A4</t>
  </si>
  <si>
    <t>curea "belt" pentru OKI MC562wc</t>
  </si>
  <si>
    <t>Drum unit negru pentru Develop Ineo+257i A3 color</t>
  </si>
  <si>
    <t xml:space="preserve">multifunctionala A3 Catedra de Navigatie </t>
  </si>
  <si>
    <t>Videoproiector Acer X138WHP</t>
  </si>
  <si>
    <t>38652120-7 Videoproiectoare (Rev.2)</t>
  </si>
  <si>
    <t>proiect CNFIS-FDI-2024-F-0669</t>
  </si>
  <si>
    <t>Imprimanta  color multifunctionala - Konica Minolta A4 Bizhub C3120i A4</t>
  </si>
  <si>
    <t>30232110-8 Imprimante laser (Rev.2)</t>
  </si>
  <si>
    <t>Multifunctionale Konica Minolta Bizhub C3120i - 6 buc</t>
  </si>
  <si>
    <t>Multifunctionala Konica Minolta Bizhub C257i - 2 buc</t>
  </si>
  <si>
    <t>Multifunctionala Konica Minolta Bizhub C257i - Secretariat rectorat</t>
  </si>
  <si>
    <t>piese schimb imprimanta Konica Minolta C227</t>
  </si>
  <si>
    <t>modul fax pt. multifunctionala Konica Minolta C257i</t>
  </si>
  <si>
    <t>2024_CARTUSE DE TONER, CARTUSE DE CERNEALA</t>
  </si>
  <si>
    <t>tonere TK-5240K BLACK, TK-5240M MAGENTA, TK-5240Y YELLOW, TK-5240C CYAN</t>
  </si>
  <si>
    <t>30125100-2 Cartuse de toner</t>
  </si>
  <si>
    <t>toner negru TN421BK SAU TN423BK - 1 BUC</t>
  </si>
  <si>
    <t>toner negru 006R04368-3 bucati, toner cyan 006R04369-2 bucati, toner magenta 006R04370-2 bucati, toner yellow 006R04371 -2 bucati</t>
  </si>
  <si>
    <t>set tonere imprimanta Brother TN423BK, TN423C, TN423M, TN423Y</t>
  </si>
  <si>
    <t>toner negru CE340A BLACK - 1 BUC</t>
  </si>
  <si>
    <t>tonere 106R03693 1 buc, 106R03695-1 buc, 106R3488-2 buc</t>
  </si>
  <si>
    <t>tonere 006R04368, 69, 70, 71 - 4 buc</t>
  </si>
  <si>
    <t>toner CE342AC yellow - 1 buc</t>
  </si>
  <si>
    <t>cartus negru, cyan magenta si yellow W2030A, W2031A, W2032A, W2033A</t>
  </si>
  <si>
    <t>CE342AC, 343, 341, 340 - 4 buc</t>
  </si>
  <si>
    <t>toner Xerox 006R04371 yellow- 1 buc, toner Xerox 006R04370 magenta -1 buc</t>
  </si>
  <si>
    <t>toner negru MLT-D240L, 5000 pag</t>
  </si>
  <si>
    <t>TK5240K, C, M, Y - 4 BUC</t>
  </si>
  <si>
    <t>TN 227K, C, M, Y  - 5 BUC (2 negre si 3 color)</t>
  </si>
  <si>
    <t>006R04368 - 2 buc, 006R04369, 70, 71 - 3 buc</t>
  </si>
  <si>
    <t>106RO3484, 85, 86, 87 - 8 buc</t>
  </si>
  <si>
    <t>toner negru W2070A - 1 buc,1  set tonere color W2071A+W2072A+W2073A 700 pagini</t>
  </si>
  <si>
    <t>106RO3695-1  buc, 106R3488 - 2 buc</t>
  </si>
  <si>
    <t>CF411A, 412A, 413A - 3 buc; CF410X - 1 buc</t>
  </si>
  <si>
    <t>CF410X - 2 BUC; CF411X, CF412X, CF413X - 3 BUC</t>
  </si>
  <si>
    <t>CF350A NEGRU - 2 buc ; C,M,Y - 3 buc</t>
  </si>
  <si>
    <t>408184, 185, 187, 186 - 4 buc</t>
  </si>
  <si>
    <t>tonere 44973508, 44469724, 44469722, 44469723 - 4 BUC pt OKI MC562WC</t>
  </si>
  <si>
    <t>TN423BK - 2 BUC; TN423C; Y; M - 3 BUC</t>
  </si>
  <si>
    <t>set tonere imprimanta Color laserjet PRO MFP M477fdn</t>
  </si>
  <si>
    <t>toner CE341AC cyan-1 buc, toner CE340AC black -1 buc</t>
  </si>
  <si>
    <t>HP XL 302 - 2 bucati</t>
  </si>
  <si>
    <t>tonere CE340A + CE341A + CE342A + CE343A pentru multifunctional HP laserjet 700 color</t>
  </si>
  <si>
    <t>cartus cilindru negru 108R01420 - 1 buc ptr. Xerox Workcenter 6515</t>
  </si>
  <si>
    <t>Set tonere originale pentru imprimanta multifuctioanala ( + tonere de rezerva)</t>
  </si>
  <si>
    <t>TN221C - 2 buc; TN221K - 2 buc</t>
  </si>
  <si>
    <t>KIT cartuse toner negru - birou BN B05 SLM</t>
  </si>
  <si>
    <t>Cartus Toner pt CEROX C315 A4 - camera 601</t>
  </si>
  <si>
    <t xml:space="preserve">Cartuse tonere Konica Minolta C3120i  - birou financiar contabilitate si casierie </t>
  </si>
  <si>
    <t>Tonere Konica minolta - biroul P002 sediul Central</t>
  </si>
  <si>
    <t>Toner imprimanta OKI MC562dnw - Biblioteca Universitatii</t>
  </si>
  <si>
    <t xml:space="preserve">set toner  imprimanta Canon LBP5050N </t>
  </si>
  <si>
    <t>Cartus toner imprimanta Xerox C315 A4</t>
  </si>
  <si>
    <t>Waste toner bottle4 pt biroul  Financiar Contabilitate</t>
  </si>
  <si>
    <t>Waste toner - Serviciul achizitii</t>
  </si>
  <si>
    <t>2024_Servicii de consultanță și dezvoltare software în domeniul TIC</t>
  </si>
  <si>
    <t>Abonament anual la platforma Zoom pentru activitatea A5 - Realizarea, editare si difuzare de material educational filmat, cu continut inclusiv</t>
  </si>
  <si>
    <t>72540000-2 Servicii de actualizare informatica (Rev.2)</t>
  </si>
  <si>
    <t>696 lei (139.90 Euro)</t>
  </si>
  <si>
    <t>2024_PACHETE SOFTWARE EDUCATIONALE</t>
  </si>
  <si>
    <t>48190000-6 - Pachete software educationale</t>
  </si>
  <si>
    <t>licenta anuala CST Studio Suite Teach pentru perioada 28 februarie 2024-27 februarie 2025</t>
  </si>
  <si>
    <t>48190000-6 - Pachete software educationale (Rev.2)</t>
  </si>
  <si>
    <t>2024_PACHETE SOFTWARE MULTIMEDIA</t>
  </si>
  <si>
    <t>48620000-0 Sisteme de operare; 48510000-3 Pachete software de comunicatii și multimedia(Rev.2)</t>
  </si>
  <si>
    <t>pachete software de comunicatii si multimedia(licenta Wirecast Pro -2 buc, licenta Bandicut+Bandicam suite business-1 buc, licenta Manycam business enterprise-1 buc,  licenta Sony Vegas Pro 21 versiunea Post-1 buc)</t>
  </si>
  <si>
    <t>48500000-3 Pachete software de comunicatii si multimedia</t>
  </si>
  <si>
    <t>Software multimedia vMIX + update la softul de editare Vegas PRO la versiunea 22</t>
  </si>
  <si>
    <t>2024_LICENTE SOFTWARE GENERALE DE ADMINISTRARE ȘI OPERARE</t>
  </si>
  <si>
    <t>48620000-0 Sisteme de operare;</t>
  </si>
  <si>
    <t>licente software Adobe Acrobat Pro 12 luni, 34 bucati (anuale)</t>
  </si>
  <si>
    <t>48317000-3 Pachete software pentru editare de text</t>
  </si>
  <si>
    <t>licenta software Anydesk Solo, 1 bucata (anuala)</t>
  </si>
  <si>
    <t>48514000-4 Pachete software pentru acces la distanta (Rev.2)</t>
  </si>
  <si>
    <t>Adobe Creative Cloud/ Compressor 4/Final Cut Pro X</t>
  </si>
  <si>
    <t>48322000-1 Pachete software pentru grafica</t>
  </si>
  <si>
    <t>2024_LICENTE SOFTWARE DE CERCETARE</t>
  </si>
  <si>
    <t>2024_DEZVOLTARE SOFTWARE</t>
  </si>
  <si>
    <t xml:space="preserve">2024_STRUCTURI SI PRODUSE ȘI MATERIALE PENTRU CONSTRUCȚII, PRODUSE ȘI MATERIALE PENTRU INSTALATII SANITARE; SCULE DE MÂNĂ; PRODUSE ȘI MATERIALE DE LACATUSERIE; FERONERIE      </t>
  </si>
  <si>
    <t>44000000-0 Structuri şi materiale de construcţii; produse auxiliare pentru construcţii</t>
  </si>
  <si>
    <t>Materiale de constructii</t>
  </si>
  <si>
    <t>44190000-8 - Diverse materiale de construcţii</t>
  </si>
  <si>
    <t>Materiale auxiliare pentru constructii (Lot 6)</t>
  </si>
  <si>
    <t>44100000-1  - Materiale de constructii si articole conexe (Rev.2)</t>
  </si>
  <si>
    <t>Materiale de constructii si articole conexe laborator multifunctional BN12</t>
  </si>
  <si>
    <t xml:space="preserve">Materiale punere in functiune masina de gatit bufet incinta SLM (cot fonta, 4 buc; niplu fonta, 2 buc; racor flexibil, 2 buc; regulator gaz, 2 buc), o oferta </t>
  </si>
  <si>
    <t>materiale pentru imprejmuire (panou gard zincat bordurat dim 2000x2000 mm -30 bucati; stalp gard, otel, dreptunghiular cu inaltime 2500 mm-30 bucati, surub panou gard -120 bucati; piulita M8 -120 bucati)</t>
  </si>
  <si>
    <t>scara pliabila 2 trepte</t>
  </si>
  <si>
    <t>produse si materiale sanitare</t>
  </si>
  <si>
    <t>panouri acustice 80 bucati, adeziv 2 bucati</t>
  </si>
  <si>
    <t>32351300-1 Accesorii de echipamente audio</t>
  </si>
  <si>
    <t>cabina de paza</t>
  </si>
  <si>
    <t>44211110-6 Cabine (Rev.2)</t>
  </si>
  <si>
    <t>placi pentru tavan casetat - 22 cutii</t>
  </si>
  <si>
    <t>44171000-9 Placi (constructii) (Rev.2)</t>
  </si>
  <si>
    <t>materiale pentru constructii, produse de lacatuserie</t>
  </si>
  <si>
    <t>scara pliabila 2 trepte antiderapante si suport sustinere</t>
  </si>
  <si>
    <t>44423200-3 Scari</t>
  </si>
  <si>
    <t>Panouri gard mobil, blocuri sustinere si accesorii de cuplare</t>
  </si>
  <si>
    <t>44165100-5 Furtunuri (Rev.2)</t>
  </si>
  <si>
    <t>lant drujba/motofierastrau</t>
  </si>
  <si>
    <t>42675100-9 Piese pentru ferastraiecu lant</t>
  </si>
  <si>
    <t>adeziv panouri acustice 4 bucati</t>
  </si>
  <si>
    <t>motofierastrau, 1 bucata</t>
  </si>
  <si>
    <t>44511000-5 Scule de mana</t>
  </si>
  <si>
    <t>dulap organizator pentru chei, 2 bucati</t>
  </si>
  <si>
    <t>44421700-4 Cutii si dulapioare</t>
  </si>
  <si>
    <t>materiale constructii pentru efectuarea de reparatii curente (dusumea-40 buc, roata-1 buc, camera dinbutil-1 buc, rola fixa mobilier-6 buc, jgheab-4 buc, capac jgheab-2 buc, racord burlan-1 buc, bratara jgheab-4 buc, carlig jgheab-12 buc, burlan-1 buc, bratara burlan-3 buc, polita-3 buc, bait-2 buc, lac 2,5l-2 buc, email 4l-5 buc, set trafalet-4 seturi, pensula-10 buc, diblu cui-4 seturi, surub gips-carton-2 seturi, surub gips-carton-1 set, tencuiala decorativ 25 kg-2 buc, amorsa 15 kg-2 buc)</t>
  </si>
  <si>
    <t>sarma sudura inox 0,8 mm, rola, 1 kg; diblu 10x80 mm Fischer sau echivalent calitativ - 50 buc</t>
  </si>
  <si>
    <t>suport de hartie igienica din material metalic inoxidabil - 40 buc</t>
  </si>
  <si>
    <t>44411000-4 Articole sanitare (Rev.2)</t>
  </si>
  <si>
    <t>folie geam sablare 5 buc</t>
  </si>
  <si>
    <t>44172000-6 Folii (constructii) (Rev.2)</t>
  </si>
  <si>
    <t>materiale intretinere spatii verzi (coasa 80 cm-1 buc, coasa 180 cm-1 buc, cutit-1 buc, secera-1 buc, foarfeca otel-1 buc, foarfeca otel carbon-2 buc, furtun 100 m-100 ml, duza si conectori-1 buc)</t>
  </si>
  <si>
    <t>44511000-5 Scule de mana
44100000-1  - Materiale de constructii si articole conexe (Rev.2)</t>
  </si>
  <si>
    <t>Achizitii și materiale pe "Consumables and supliers; Dissemination cost"</t>
  </si>
  <si>
    <t>proiect 2024 BLOW</t>
  </si>
  <si>
    <t>Achizitii și materiale (Banda metalica perforata pentru montaj) pe "Purchase costs"</t>
  </si>
  <si>
    <t>Achizitii și materiale (Tija filetata, Strip ncolier, Sarma hotel, Alcool izopropilic pentru montaj) pe "Consumables and supliers; Dissemination cost"</t>
  </si>
  <si>
    <t>Achizitie materiale (Cablu HDMI, Cablu inox, cleme inox, carabine inox, intinzator otel) pe "Purchase costs"</t>
  </si>
  <si>
    <t>Adeziv Poxipol, 1 buc</t>
  </si>
  <si>
    <t>materiale generale si de asamblare_1</t>
  </si>
  <si>
    <t>44100000-1
44400000-4</t>
  </si>
  <si>
    <t xml:space="preserve">proiect CNFIS-FDI-2024-0564 </t>
  </si>
  <si>
    <t>scule si dispozitive de lucru_1</t>
  </si>
  <si>
    <t xml:space="preserve">44510000-8 Scule
44512000-2 Diverse scule de mana </t>
  </si>
  <si>
    <t>balamale usi aluminiu cu montaj inclus, 8 buc</t>
  </si>
  <si>
    <t>44523000-2 - Balamale, montaje şi garnituri</t>
  </si>
  <si>
    <t>racord rapid pentru tevi din otel - 3 bucati</t>
  </si>
  <si>
    <t xml:space="preserve"> iulie</t>
  </si>
  <si>
    <t>Materiale constructii si lacatuserie reparatii sistem fotovoltaic sediu Lac Mamaia</t>
  </si>
  <si>
    <t>scara aluminiu pliabila cu platforma, inaltime de lucru 2,8m, 1x4 trepte, 125 kg-3 bucati</t>
  </si>
  <si>
    <t xml:space="preserve">sticla pentru geam termopan (furnizare si montare) </t>
  </si>
  <si>
    <t>scule si dispozitive de lucru</t>
  </si>
  <si>
    <t> 44511000-5 Scule de mana (Rev.2)</t>
  </si>
  <si>
    <t>materiale sanitare ptr. Intretinere toate sediile din UMC</t>
  </si>
  <si>
    <t>44411000-4 - Articole sanitare (Rev.2)</t>
  </si>
  <si>
    <t>articole sanitare ( panel sandwich, silicon alb)</t>
  </si>
  <si>
    <t>Lacat 50x50 - 10 buc, lacat 28mmx 3mm- 10buc, cilindru butuc cu 5 chei 30mmx30mm- 20buc</t>
  </si>
  <si>
    <t>44521210-3 Lacate (Rev.2)</t>
  </si>
  <si>
    <t>Materiale inlocuire parchet catedra aula Sediul Central ( parchet, banda adeziva, folie parchet, placa XPS N, profil de trecere din aluminiu, adeziv pt lemn)</t>
  </si>
  <si>
    <t>44423000-1 Diverse articole (Rev.2)</t>
  </si>
  <si>
    <t>amortizor usa metalica CSUN</t>
  </si>
  <si>
    <t>44221000-5 Ferestre, usi si articole conexe (Rev.2)</t>
  </si>
  <si>
    <t>materiale generale si de asamblare_2</t>
  </si>
  <si>
    <t xml:space="preserve">44400000-4 Diverse produse fabricate si articole conexe </t>
  </si>
  <si>
    <t>scule si dispozitive de lucru_2</t>
  </si>
  <si>
    <t xml:space="preserve">44512000-2 Diverse scule de mana </t>
  </si>
  <si>
    <t>Teava rectangulara 100x100x4mm=48ml/disc taiere metal 125xgros 1.2mm= 12 buc/electrod supertit fin 2.5mm E6013= 1 pachet 5kg / conexpand diam 10mm 60mm = 16 buc</t>
  </si>
  <si>
    <t>Materiale de constructii pt. realizarea unei platforme din beton (beton uscat - 25 buc, ciment -3 buc, plasa sudata - 2 buc)</t>
  </si>
  <si>
    <t>Vopsea lavabila -20 buc  str. Cuartului</t>
  </si>
  <si>
    <t>Cheie tubulara pt roti telescopica 17/19; 21/23;- 3 buc, prelungitor cheie tubulara 250-300 mm cu patrat de 1/2</t>
  </si>
  <si>
    <t xml:space="preserve">decembrie </t>
  </si>
  <si>
    <t>Saci de beton in vederea realizarii unei platforme de beton armat</t>
  </si>
  <si>
    <t>44190000-8 Diverse materiale de constructii</t>
  </si>
  <si>
    <t>DOMENIU ELECTRIC; ELECTRICE ȘI ELECTROCASNICE</t>
  </si>
  <si>
    <t xml:space="preserve">2024_ PRODUSE ȘI MATERIALE PENTRU INSTALATII ELECTRICE; </t>
  </si>
  <si>
    <t xml:space="preserve">31680000-6 Articole si accesorii electrice 39700000-9 Aparate de uz casnic   </t>
  </si>
  <si>
    <t>Set 4 acumulatori R6 2500mAh+Incarcator acumulatori</t>
  </si>
  <si>
    <t>31680000-6</t>
  </si>
  <si>
    <t xml:space="preserve"> proiect ERASMUS 000141386 </t>
  </si>
  <si>
    <t>Materiale/ Accesorii electrice sistem eolian</t>
  </si>
  <si>
    <t>31681000-3</t>
  </si>
  <si>
    <t>materiale electrice (cablu electric la metru-1 buc, prelungitor prize-5 buc, prelungitor prize-3 buc, prelungitor rola cu derulare-1 buc)</t>
  </si>
  <si>
    <t>31681000-3 Accesorii electrice</t>
  </si>
  <si>
    <t>Acumulatori Li-Po, 3,7V, 2000mAh, cabluri, MOLEX 5264-2P, 2 buc; Baterii reîncărcabile AAA, set 6 buc</t>
  </si>
  <si>
    <t>Materiale electrice laborator multifunctional BN12</t>
  </si>
  <si>
    <t>prelungitoare cu protectie si buton oprire - 35 buc</t>
  </si>
  <si>
    <t>31224810-3 Cabluri prelungitoare (Rev.2)</t>
  </si>
  <si>
    <t>baterii R6-100 buc, baterii buton CR2032-10 buc, baterii 9V-10 buc, baterii LR 03-50 buc</t>
  </si>
  <si>
    <t>31440000-2 Baterii</t>
  </si>
  <si>
    <t>materiale electrice (prelungitor 14 prize-4 buc, prelungitor 6 prize-4 buc, prelungitor tambur 4 prize min 50 m-3 buc, prelungitor tambur 4 prize min 25 m-3 buc)</t>
  </si>
  <si>
    <t>Contract subsecvent corpuri de iluminat si surse separate de lumina pentru interior, acord-cadru nr 1032/LDD/09.01.2024 ONAC</t>
  </si>
  <si>
    <t>Derulator cablu electric</t>
  </si>
  <si>
    <t>Tablou electric: 8 module de 18mm, 1 rand, aparent, cu usa, grad de protectie min.IP40_1 buc; Cablu CYY-F, 3 conductoare cupru, fiecare cu sectiunea 2.5mmp, izolatie PVC, tensiune nominală: 0.6/1 KV_150ml</t>
  </si>
  <si>
    <t>31680000-6 - Articole si accesorii electrice (Rev.2)</t>
  </si>
  <si>
    <t>Panouri fotovoltaice monocristaline, 550W, 9 buc</t>
  </si>
  <si>
    <t>09331000-8 - Panouri solare</t>
  </si>
  <si>
    <t>acumulator Lithiu Pylontech US500, 4,8kW</t>
  </si>
  <si>
    <t>31434000-7 Acumulatori cu litiu (Rev.2)</t>
  </si>
  <si>
    <t>baterii alcaline pentru dispensere prosoape, capacitate 17000mAh, 80 bucati</t>
  </si>
  <si>
    <t>articole si accesorii electrice_1 (stabilizator de tensiune, sursa de alimentare 10kV)</t>
  </si>
  <si>
    <t>31680000-6 Articole si accesorii electrice</t>
  </si>
  <si>
    <t>buget proiect CNFIS-FDI-2024-0564</t>
  </si>
  <si>
    <t>Acumulator auto 12V/60Ah/510A CT 10 UMC, Dacia Duster</t>
  </si>
  <si>
    <t>31431000-6 Acumulatori cu placi de plumb si acid sulfuric (Rev.2)</t>
  </si>
  <si>
    <t>prelungitor min 20 m min 3500 W - 3 bucati</t>
  </si>
  <si>
    <t xml:space="preserve"> 31224810-3 Cabluri prelungitoare </t>
  </si>
  <si>
    <t>Materiale electrice reparatii sistem fotovoltaic sediu Lac Mamaia</t>
  </si>
  <si>
    <t>Contract subsecvent 2 corpuri de iluminat si surse separate de lumina pentru interior, acord-cadru nr 1032/LDD/09.01.2024 ONAC</t>
  </si>
  <si>
    <t>produse (articole si accesorii) electrice pentru efectuare instalatie electrica de alimentare camera servere din cadrul BN a UMC</t>
  </si>
  <si>
    <t>produse (articole si accesorii) electrice pentru alimetare laptopuri sala BN C02 din cadrul BN a UMC</t>
  </si>
  <si>
    <t>sursa de alimentare 220V-24V/50W-2A - 1 buc; releu electromagnetic cu soclu220V-AC - 1 buc, spray curatare contacte electrice - 1 buc</t>
  </si>
  <si>
    <t>materiale electrice pentru toate sediile UMC</t>
  </si>
  <si>
    <t xml:space="preserve"> 31681410-0 Materiale electrice (Rev.2)</t>
  </si>
  <si>
    <t>Contract subsecvent 3 corpuri de iluminat si surse separate de lumina pentru interior, acord-cadru nr 1032/LDD/09.01.2024 ONAC + act aditional nr. 1 (2405/VFT/30.10.2024)</t>
  </si>
  <si>
    <t>Prelungitor pe rola  cu tambur</t>
  </si>
  <si>
    <t>articole si accesorii electrice_2</t>
  </si>
  <si>
    <t>Generator CGM 60P- pt incaperea cu functiunea de Data Center - str. Cuartului, nr.2</t>
  </si>
  <si>
    <t>31122000-7 - Generatoare electrice (Rev.2)</t>
  </si>
  <si>
    <t>Acumulatori de 18Ah/12V - 4 buc</t>
  </si>
  <si>
    <t>31430000-9 Acumulatori electrici ( Rev.2)</t>
  </si>
  <si>
    <t>Acumulator pt. uz general - statia meteorologica din Baza Nautica</t>
  </si>
  <si>
    <t>Cablu de pornire si transfer curent auto - 3m cu husa - 3 seturi , compresor aer pt umflat anvelope( min 10 bari)3 buc</t>
  </si>
  <si>
    <t>Instrument de masura profesional specializat(de tip cleste ampermetric) ptr. Masurarea c.c. si c.</t>
  </si>
  <si>
    <t>38341300-0 Instrumente de masurare a marimilor electrice (Rev.2)</t>
  </si>
  <si>
    <t>Proiect Marech</t>
  </si>
  <si>
    <t>Set format din: FLUKE-287/EUR; FLK-3000FC, FLUKE-87-5/EURFC</t>
  </si>
  <si>
    <t>2024_APARATE ELECTROCASNICE</t>
  </si>
  <si>
    <t>cafetiera pentru Centrul de cursuri si activitati de pregatire profesionala</t>
  </si>
  <si>
    <t>39711310-5 - Filtre de cafea electrice</t>
  </si>
  <si>
    <t>masina automata de spalat si uscat pardoseli -1 buc, aspirator profesional pentru praf-2 buc, suport pad pentru masina profesionala de spalat pardoseli -1 buc, pad rosu pentru curatat pardoseli - 5 buc/set, sac hartie praf 12 l pentru aspirator profesional pentru praf -20 buc</t>
  </si>
  <si>
    <t>39700000-9 Aparate de uz casnic</t>
  </si>
  <si>
    <t>Aparate aer conditionat, 3 buc (E113, E309, E401)</t>
  </si>
  <si>
    <t>39717200-3 Aparate de aer conditionat</t>
  </si>
  <si>
    <t>cafetiera/expresor compatibil Nescafe Dolce</t>
  </si>
  <si>
    <t>39711310-5 Filtre de cafea electrice</t>
  </si>
  <si>
    <t>telecomenzi universale ptr. Aer conditionat LDK camin SLM - 10 buc</t>
  </si>
  <si>
    <t>38821000-6 - Aparate de radiotelecomanda (Rev.2)</t>
  </si>
  <si>
    <t xml:space="preserve"> iunie</t>
  </si>
  <si>
    <t>Aparate de aer conditionat 9000 BTU - 4 buc (E201, E205, Biblioteca CSUN CSUN parter, Camin Far 3 Birou Administrator)</t>
  </si>
  <si>
    <t>aer conditionat 12000 BTU - 2 buc; 9000 BTU - 1 buc</t>
  </si>
  <si>
    <t>aer conditionat 9000 btu, 3 bucati, servicii de montare/demontare</t>
  </si>
  <si>
    <t>aer conditionat 18000 btu, 5 bucati, servicii de montare/demontare</t>
  </si>
  <si>
    <t>plita electrice incorporabila cu 4 arzatoare</t>
  </si>
  <si>
    <t>38436310-6 Plite electrice (Rev.2)</t>
  </si>
  <si>
    <t>aparate de aer conditionat 18000 BTU - 4 BUC si servicii conexe</t>
  </si>
  <si>
    <t>Masina de spalat rufe - 4 buc/  Uscator de rufe - 6  buc</t>
  </si>
  <si>
    <t>aparat aer conditionat 24000 BTU</t>
  </si>
  <si>
    <t>2024_ ECHIPAMENTE DOMENIU ELECTROENERGETIC</t>
  </si>
  <si>
    <t>42961200-2 Sisteme SCADA sau echivalent</t>
  </si>
  <si>
    <t>comanda CNC freza verticala cu 3 axe</t>
  </si>
  <si>
    <t>42961000-0 Sisteme de comanda si control</t>
  </si>
  <si>
    <t>DOMENIU ELECTRONIC</t>
  </si>
  <si>
    <t>2024_ECHIPAMENTE ELECTRONICE; ACCESORII ELECTRONICE; ACCESORII PENTRU ELECTRONICA</t>
  </si>
  <si>
    <t>31710000-6 Echipament electronic</t>
  </si>
  <si>
    <t>31711000-3 - Accesorii electronice</t>
  </si>
  <si>
    <t>2 x Transceiver SDR multi-mod; 5 benzi; 5-10W</t>
  </si>
  <si>
    <t>piesa electronica Simulator DP (Panel Thruster Half Sala E106)</t>
  </si>
  <si>
    <t>analizor de retea vectoriala portabil</t>
  </si>
  <si>
    <t>produse, materiale si componente din domeniu electronic  - Proiect Monita</t>
  </si>
  <si>
    <t>venituri proiect</t>
  </si>
  <si>
    <t>produse, materiale si componente din domeniu electronic  - Proiect Emisar</t>
  </si>
  <si>
    <t>DOMENIU ELECTROTEHNIC</t>
  </si>
  <si>
    <t>2024_ECHIPAMENTE ELECTROTEHNICE; ACCESORII ELECTROTEHNICE; ACCESORII PENTRU ELECTROTEHNICĂ</t>
  </si>
  <si>
    <t>31730000-2 Echipament electrotehnic</t>
  </si>
  <si>
    <t>DOMENIU ELECTROMECANIC</t>
  </si>
  <si>
    <t>2024_ECHIPAMENTE ELECTROMECANICE; ACCESORII ELECTROMECANICE; ACCESORII PENTRU ELECTROMECANICĂ</t>
  </si>
  <si>
    <t>31720000-9 Echipament electromecanic</t>
  </si>
  <si>
    <t>Contract Sistem de masurare zgomote si vibratii</t>
  </si>
  <si>
    <t>38434300-9 Echipament de masurare a zgomotului
38434400-0 Analizoare de vibratii</t>
  </si>
  <si>
    <t>DOMENIU NAVIGAȚIE</t>
  </si>
  <si>
    <t>2024_ECHIPAMENTE DE NAVIGAȚIE; ACCESORII PENTRU NAVIGAȚIE</t>
  </si>
  <si>
    <t>34933000-6
Echipament de navigatie</t>
  </si>
  <si>
    <t>DOMENIU CHIMIE ȘI MEDIU</t>
  </si>
  <si>
    <t>2024_ECHIPAMENTE PENTRU CHIMIE ȘI MEDIU; ACCESORII ȘI STICLĂRIE PENTRU CHIMIE ȘI MEDIU</t>
  </si>
  <si>
    <t>aparatura, sticlarie si reactivi pentru laborator_1</t>
  </si>
  <si>
    <t>33793000-5 Sticlarie pentru laborator</t>
  </si>
  <si>
    <t>aparatura, sticlarie si reactivi pentru laborator_2</t>
  </si>
  <si>
    <t xml:space="preserve">2024_INSTRUMENTE DE MĂSURARE /APARATE DE MASURA SI CONTROL </t>
  </si>
  <si>
    <t>38300000-8 Instrumente de măsurare</t>
  </si>
  <si>
    <t>aparate de masura si control_1 (senzor de presiune cu display 250 bar, traductoare de presiune absoluta 0-1.6 bar -4 buc, traductori presiune absoluta 0- 4bar-1 buc, traductori presiune absolută 0- 10bar, senzori de presiune pneumatica  diferentiala -1 - 1 bar- 2 buc, senzori de presiune pentru pneumatica diferentiala  -1 - 10 bar- 2 buc, senzori de presiune relativa  -1 - 10 bar - 1 buc, senzori de presiune relativa  -1 - 6 bar -1 buc, Senzori de presiune relativa cu afisaj  -1 - 6 bar-1 buc, senzori de temperatura cu afisaj -50-150-2 buc, Senzori de temperatura-50-150-2 buc, manometru diferential cu conectori radiali paraleli 0-2.5 bar-2 buc, manometru Diferential digital poetabil- 1 buc, )</t>
  </si>
  <si>
    <t>38400000-9 Instrumente de verificare a proprietatilor fizice</t>
  </si>
  <si>
    <t>aparate de masura si control_2</t>
  </si>
  <si>
    <t>aparate de masura si control_3</t>
  </si>
  <si>
    <t>2024_CONTOARE</t>
  </si>
  <si>
    <t>Servicii de demontare, procurare, livrare si punere in functiune contor de energie termica nDN40</t>
  </si>
  <si>
    <t>38551000-2 Contoare de energie (Rev.2)</t>
  </si>
  <si>
    <t>2024_ECHIPAMENTE INDUSTRIALE ȘI PIESE PENTRU ACESTEA (pompe, compresoare, echipamente de ventilatie, echipamente de climatizare, masini unelte, etc)</t>
  </si>
  <si>
    <t>42000000-6 Echipamente industriale</t>
  </si>
  <si>
    <t>pompa submersibila pentru apa murdara, 2 bucati</t>
  </si>
  <si>
    <t>42122220-8 Pompe de ape reziduale</t>
  </si>
  <si>
    <t>Grup de pompare apa (statie hidrofor)  din incinta Sediului central UMC cu servicii conexe: furnizare, manipulare, montare si punere in functiune</t>
  </si>
  <si>
    <t>42122220-8 - Pompe de ape reziduale (Rev.2)</t>
  </si>
  <si>
    <t>aparat de dezumidificare</t>
  </si>
  <si>
    <t>42113161-0 Deumidificatoare</t>
  </si>
  <si>
    <t>Compresor de aer tip Hilea ACO 500 - MAREHC</t>
  </si>
  <si>
    <t>42123400-1 Compresoare de aer (Rev.2)</t>
  </si>
  <si>
    <t>PROIECT MAREHC</t>
  </si>
  <si>
    <t>2024_ ECHIPAMENTE DE URGENȚĂ ȘI DE SIGURANȚĂ</t>
  </si>
  <si>
    <t>35100000-5 - Echipament de urgenta si de siguranta
(Rev.2)</t>
  </si>
  <si>
    <t>cartela de proximitate pentru Yala D290, 100 buc</t>
  </si>
  <si>
    <t>30160000-8
Carduri magnetice</t>
  </si>
  <si>
    <t>Venituri proprii</t>
  </si>
  <si>
    <t xml:space="preserve">manechin jumatate de corp pentru practica prim ajutor 1 bucata; defibrilator 1 bucata, </t>
  </si>
  <si>
    <t>CONTRACT furnizare, proiectare, instalare si punere in functiune (inclusiv instruire utilizator) sistem video de supraveghere si alarmare la efractie pentru Complexul Sportiv Universitar Neptun - str. Aurel Vlaicu nr.123</t>
  </si>
  <si>
    <t>35120000-1 Sisteme si dispozitive de supraveghere si de securitate
79930000-2 Servicii de proiectare specializata</t>
  </si>
  <si>
    <t>sistem de supraveghere_1</t>
  </si>
  <si>
    <t>cod CPV principal 35125300-2 Camere video de securitate (Rev.2)</t>
  </si>
  <si>
    <t>sursa model ESSER 1Q8C IQM 80242, POWER CARD pentru centrala de detectie, semnalizare si alarmare la incendiu (model ESSER)</t>
  </si>
  <si>
    <t>31625100-4 Sisteme de detectare a incendiilor (Rev.2)</t>
  </si>
  <si>
    <t>sistem de supraveghere_2</t>
  </si>
  <si>
    <t>32323500-8 Sistem video de supraveghere</t>
  </si>
  <si>
    <t>Carduri programabile pentru deschiderea/inchiderea usii de la toaleta parter Sediu Central</t>
  </si>
  <si>
    <t>CPV 30237480 7 Unitati de intrare</t>
  </si>
  <si>
    <t>sistem de supraveghere_3</t>
  </si>
  <si>
    <t>lampi hidrant/exit/directie de evacuare  / grila protectie lampa</t>
  </si>
  <si>
    <t>31532900-3 Corpuri fluorescente de iluminat ( Rev.2)</t>
  </si>
  <si>
    <t>Teava refulare tip C cu diuza si racord + stingator tip P6</t>
  </si>
  <si>
    <t>35111000-5 Echpamente de stingere a incediilor</t>
  </si>
  <si>
    <t>Echipamente tehnice pentru centrale de detectie- semnalizare incendiu - detectori fum - 4 buc, acumulatori centrala - 6 buc, sirena interior - 1 buc;</t>
  </si>
  <si>
    <t>35100000-5 - Echipament de urgenta si de siguranta (Rev.2)</t>
  </si>
  <si>
    <t>2024_DIVERSE PRODUSE, MATERIALE ȘI SERVICII PENTRU REPARAȚII AMBARCAȚIUNI</t>
  </si>
  <si>
    <t>50241000-6 - Servicii de reparare şi de întreţinere a navelor</t>
  </si>
  <si>
    <t xml:space="preserve">Servicii de verificare, întreținere și reparatii barca de serviciu si barca de salvare </t>
  </si>
  <si>
    <t>servicii pregatire de sezon motoare ambarcatiuni</t>
  </si>
  <si>
    <t>50240000-9 Servicii de reparare si de intretinere si servicii conexe pentru transportul maritim si pentru alte echipamente</t>
  </si>
  <si>
    <t>servicii revizie barci de serviciu si de salvare (remediere deficiente constatate)</t>
  </si>
  <si>
    <t>motor, sistem de guvernare hidraulic, instalatie electrica si GPS pentru ambarcatiune</t>
  </si>
  <si>
    <t>34520000-8 Ambarcatiuni</t>
  </si>
  <si>
    <t>ambarcatiuni pneumatice_1 (barca gonflabilă cu  suport pentru motor, motor barcă cizmă scurtă 2,3 CP, 4T si elice cu 3 pale, sonar cu ecran de 9”, cu sondă si suport)</t>
  </si>
  <si>
    <t>cod CPV 34522450-1 Ambarcatiuni pneumatice</t>
  </si>
  <si>
    <t>2024_MOBILIER; ACCESORII PENTRU MOBILIER; MATERIALE SI SERVICII RECONDITIONARE MOBILIER</t>
  </si>
  <si>
    <t>39100000-3 Mobilier</t>
  </si>
  <si>
    <t>Pat pliant cu tablie, 3 buc</t>
  </si>
  <si>
    <t>Masă rotunda, pliabilă, pentru târguri, conferințe 3 buc; husa masa targ/conferinte 3 buc</t>
  </si>
  <si>
    <t>masa plianta ptr. Gradina - 4 buc</t>
  </si>
  <si>
    <t>CONTRACT Furnizare 2 paturi suprapuse 900x2000 mm, 100 seturi</t>
  </si>
  <si>
    <t>sapte rafturi metalice pentru camera de servere et 7</t>
  </si>
  <si>
    <t>39152000-2 Rafturi mobile</t>
  </si>
  <si>
    <t>rafturi tip arhiva si un dulap</t>
  </si>
  <si>
    <t>sapte rafturi metalice pentru Camera de depozitare de la Parter - Cladirea Far 3</t>
  </si>
  <si>
    <t>Masa plaibila - 20 buc</t>
  </si>
  <si>
    <t>CNFIS-FDI-2024-F-0669</t>
  </si>
  <si>
    <t>Piese de mobilier pt sala E112 ( dulap cu vitrina -3buc, masa harti - 2buc, catedra -1 buc)</t>
  </si>
  <si>
    <t>2024_ ECHIPAMENTE DE PROTECTIE UZ PROFESIONAL (ARTICOLE DE ÎMBRĂCĂMINTE PENTRU UZ PROFESIONAL; ARTICOLE DE INCALTAMINTE PENTRU UZ PROFESIONAL)</t>
  </si>
  <si>
    <t>18100000-0  - Imbracaminte de uz profesional,
imbracaminte speciala de lucru si
accesorii (Rev.2);
18830000-6 incaltaminte de protectie</t>
  </si>
  <si>
    <t>veste reflectorizante 50 bucati; bocanci protectie cu bombeu metalic 20 bucati; costum salopeta 20 bucati</t>
  </si>
  <si>
    <t>18114000-1 Salopete de lucru;
18830000-6 incaltaminte de protectie</t>
  </si>
  <si>
    <t xml:space="preserve">2024_ARTICOLE TEXTILE </t>
  </si>
  <si>
    <t>39500000-7 Articole textile</t>
  </si>
  <si>
    <t>rolete de interior sala 502</t>
  </si>
  <si>
    <t>rolete de interior sala P003</t>
  </si>
  <si>
    <t>steag Romania de exterior -7 buc, steag UE de exterior -7 buc, suport pentru perete-2 buc, lance de lemn-8 buc</t>
  </si>
  <si>
    <t>35821000-5 Steaguri</t>
  </si>
  <si>
    <t>rolete de interior sala E405</t>
  </si>
  <si>
    <t>lenjerie de pat 1  pers - 300 buc; lenjerie de pat 2 pers - 50 buc, perna 50x70 cm 100 buc</t>
  </si>
  <si>
    <t>39512000-4 - Lenjerie de pat (Rev.2); 39516120-9 - Perne (Rev.2)</t>
  </si>
  <si>
    <t>2024_ARTICOLE ȘI ECHIPAMENT DE SPORT</t>
  </si>
  <si>
    <t>37400000-2 Articole și echipament de sport</t>
  </si>
  <si>
    <t xml:space="preserve">sticle termos-18 buc, 17 genti sport antrenament, 15 veste departajare, 12 seturi tibiere, 12 mingii fotbal locul 1, 12 mingii fotbal locul 2, 5 mingii baschet locul 1, 5 mingii baschet locul 2, 5 bentite sport cap, 5 mansete tenis, 1 set palete mingii tenis de masa, 1 set palete mingii, fileu si husa, 2 sepci sport reglabile </t>
  </si>
  <si>
    <t>37400000-2</t>
  </si>
  <si>
    <t xml:space="preserve">2024_ALIMENTE, BĂUTURI ȘI PRODUSE CONEXE                                                  </t>
  </si>
  <si>
    <t>15000000-8 - Alimente, băuturi, tutun şi produse conexe</t>
  </si>
  <si>
    <t>Produse de protocol pentru perioada ianuarie-martie 2024</t>
  </si>
  <si>
    <t>Produse pentru DP capsule cafea Nescafe, pahare carton unica folosinta, palete lemn cafea, zahar brun si alb, servetele albe masa</t>
  </si>
  <si>
    <t>Produse alimentare pentru microcantina</t>
  </si>
  <si>
    <t>Produse alimentare pentru microcantina (rosii, salata iceberg/salata verde creata, ceapa rosie), coltare din hartie albe 16x18 (2000 buc/set) pentru microcantina</t>
  </si>
  <si>
    <t>Produse de patiserie si bauturi racoritoare ptr Gala Aniversara LSUMC 34</t>
  </si>
  <si>
    <t>Produse de protocol pentru perioada martie-mai 2024</t>
  </si>
  <si>
    <t>produse alimentare curs DP</t>
  </si>
  <si>
    <t>60 Fanta 0.33l</t>
  </si>
  <si>
    <t xml:space="preserve">15000000-8 </t>
  </si>
  <si>
    <t>Cutie filtre cafea cu 1000 buc curs DP</t>
  </si>
  <si>
    <t>Produse de protocol pentru perioada iunie-august 2024</t>
  </si>
  <si>
    <t>Produse alimentare eveniment Maritime Business Week, 26-28.06.2024</t>
  </si>
  <si>
    <t>apa plata - 12 buc, coca cola - 36 buc, cafea Fortuna Gusto 250 g m- 3 pachete, pahare albe 100 buc/set - 2 seturi, servetele 100 buc/pache - 3 pachete, palete lemn - 1 punga, zahar alb pliculete - 1 cutie</t>
  </si>
  <si>
    <t>Bauturi racoritoare</t>
  </si>
  <si>
    <t>diverse produse alimentare perioada iulie-august</t>
  </si>
  <si>
    <t>Produse de protocol pentru perioada august-septembrie 2024</t>
  </si>
  <si>
    <t>apa plata, coca cola, cafea Fortuna, pahare plastic, paletine lemn, cutii pliculete zahar</t>
  </si>
  <si>
    <t>Coca cola, Fanta, apa minerala, apa plata cafea macinata 500g, zahar pliculete, lapte cafea, pahare albe 200ml, tacamuri biodegradabile 50 buc, farfurii biodegradabile, paletine din lemn 1000 buc/punga, servetele albe 100 buc/punga</t>
  </si>
  <si>
    <t>produse patiserie</t>
  </si>
  <si>
    <t>Produse de protocol pentru perioada octombrie-noimbrie 2024</t>
  </si>
  <si>
    <t>produse alimentare microcantina perioada 01.11-30.11.2024</t>
  </si>
  <si>
    <t>Fanta, Coca Cola, crackers, croco brezel, bake rolls, snack cu seminte, cornulete cu gen, biscuiti spritati glazurati, biscuiti spritati, croissant cacao, mini rulada, ceai fructe de padure,ceai capsuni,ceai zmeurapahare carton, farfurii biodegradabile, servetele albe, sacosa tip maieu</t>
  </si>
  <si>
    <t>Pachete produse alimentare - 60 buc</t>
  </si>
  <si>
    <t xml:space="preserve">Bauturi racoritoare si produse de patiserie ptr. serbarea de craciun </t>
  </si>
  <si>
    <t>2024_ARTICOLE DE CATERING</t>
  </si>
  <si>
    <t>39222100-5 Articole de catering de unică folosință</t>
  </si>
  <si>
    <t>2024_UTILAJE AGRICOLE ȘI PIESE DE SCHIMB</t>
  </si>
  <si>
    <t>16000000-5 Utilaje agricole si piese de schimb</t>
  </si>
  <si>
    <t>masina de tuns gazon</t>
  </si>
  <si>
    <t>31680000-6 - Articole şi accesorii electrice</t>
  </si>
  <si>
    <t>tocator crengi 2800 W-1 buc, masina de tuns iarba 4.2kW-2 buc, motocoasa -2 buc, trimmer gazon 280 W-1 buc, cap cu fir pt motocoase/trimmere-3 buc, fir pt motocoasa/trimmer -3 buc</t>
  </si>
  <si>
    <t>16160000-4 Diverse echipamente de gradinarit
16300000-8 Seceratoare</t>
  </si>
  <si>
    <t>2024_CĂRȚI, MANUALE, HĂRȚI, ZIARE, REVISTE, LOGBOOK-uri</t>
  </si>
  <si>
    <t>22100000-1 carti , brosuri, și pliante tipărite; 22200000-2 ziare, reviste specializate, periodice si reviste</t>
  </si>
  <si>
    <t>DP Logbook-uri pentru anul 2024 ( 380 DP Logbook -uri Nautical Institute+300 DP Logbook -uri IMCA)</t>
  </si>
  <si>
    <t>22000000-0 Imprimate si produse conexe (Rev.2)</t>
  </si>
  <si>
    <t>LOT 1: DP Logbook-uri pentru anul 2024 ( 300 DP Logbook -uri Nautical Institute</t>
  </si>
  <si>
    <t>LOT 2: DP Logbook-uri pentru anul 2024 (190 DP Logbook -uri IMCA)</t>
  </si>
  <si>
    <t>IMO model course 1,22 Editia 2023 E-book</t>
  </si>
  <si>
    <t>STCW CONVENTION E-BOOK</t>
  </si>
  <si>
    <t>actualizare ”consilier Codul Muncii”</t>
  </si>
  <si>
    <t>79980000-7 Servicii de abonare</t>
  </si>
  <si>
    <t>ISO 19018:2020 - format pdf</t>
  </si>
  <si>
    <t>22121000-4 Publicatii Tehnice ( rev.2)</t>
  </si>
  <si>
    <t xml:space="preserve">2024_HARTIE, PAPETARIE, ARTICOLE DE BIROTICA, MASINI, ECHIPAMENTE SI ACCESORII DE BIROU </t>
  </si>
  <si>
    <t>OBIECTE PRINCIPALE: 30197600-2 Hartie si carton tratate (Rev.2)</t>
  </si>
  <si>
    <t>stampile cu text, 2 bucati</t>
  </si>
  <si>
    <t>30192153-8 Stampile cu text</t>
  </si>
  <si>
    <t>ecusoane orizontale cu snur albastru - 150 buc, mape din plasatic cu elastic pe colturi A4 - 150 buc, pixuri cu mecanism - 150 buc, Agenda A4 zilnica- 150 buc, etichete autoadezive termice 1000 etichete/rola - 1 rola</t>
  </si>
  <si>
    <t>30192700-8 Papetarie (Rev.2)</t>
  </si>
  <si>
    <t>CONTRACT subsecvent 1 ONAC (Acord-cadru nr.3551/11.12.2023)</t>
  </si>
  <si>
    <t>30197642-8
Hartie pentru fotocopiatoare si xerografica
(Rev.2)</t>
  </si>
  <si>
    <t>5465 (1098 euro)</t>
  </si>
  <si>
    <t>ecusoane verticale cu snur, 50 buc</t>
  </si>
  <si>
    <t>carton A4, 160 grame/mp, 15 topuri; 200grame/mp, 2 topuri</t>
  </si>
  <si>
    <t>30197600-2 Hartie si carton tratate (Rev.2</t>
  </si>
  <si>
    <t xml:space="preserve">stampile - 3 buc </t>
  </si>
  <si>
    <t>4 buc panou informativ, 200 buc suport nume/calareti, 2 top (250 coli) carton diplome, 250 buc buzunar ecuson</t>
  </si>
  <si>
    <t>5 panouri mobile cu 2 fete utilizabile</t>
  </si>
  <si>
    <t>30192170-3 Panouri de afisare </t>
  </si>
  <si>
    <t>carnet student persoanlizat cu datele universitatii, 12 file/24 pagini, coperti cartonate, imprimat alb-negru, 2000 bucati</t>
  </si>
  <si>
    <t>22450000-9 Imprimate nefalsificabile</t>
  </si>
  <si>
    <t>produse de papetarie ptr. Sesiunea de Comunicari Stiintifice a studentilor la UMC (sacose hartie, set pix Parker, pix cu gel, textmarker, caiet cu spira, clipboard, roller cu gel)</t>
  </si>
  <si>
    <t>activitate extracuriculara
Sesiune de Comunicari Stiintifice</t>
  </si>
  <si>
    <t>produse de papetarie pentru Admitere 2024</t>
  </si>
  <si>
    <t>achizitie 100 bucati sacose hartie</t>
  </si>
  <si>
    <t>CONTRACT subsecvent 2 ONAC (Acord-cadru nr.3551/11.12.2023)</t>
  </si>
  <si>
    <t>5463 (1098 euro)</t>
  </si>
  <si>
    <t>Etichete autoadezive</t>
  </si>
  <si>
    <t> 30199000-0 Articole de papetarie si alte articole din hartie (Rev.2)</t>
  </si>
  <si>
    <t>ecusoane orizontale cu snur albastru - 100 buc, mape din plasatic cu elastic pe colturi A4 - 100 buc, pixuri cu mecanism - 100 buc, Agenda A5 zilnica- 100 buc_conferinta ATOMS</t>
  </si>
  <si>
    <t>tabla magnetica 1 buc(200x120 cm), tabla magnetica 1 buc (100x120 cm); rame aluminiu, dimensiuni A1 8 buc</t>
  </si>
  <si>
    <t>bibliorafturi 250 buc, burete 15 buc, marker flipchart 30 buc, marker tabla 50 buc</t>
  </si>
  <si>
    <t>suport ecuson vertical - 200 buc</t>
  </si>
  <si>
    <t>chitantiere 400 buc</t>
  </si>
  <si>
    <t>2900000-9 Diverse imprimate (Rev.2)</t>
  </si>
  <si>
    <t>Diplome de inginer si diplome de master</t>
  </si>
  <si>
    <t>22800000-8 - Registre, registre contabile, clasoare, formulare si alte articole imprimate de papetarie din hartie sau din carton (Rev.2)</t>
  </si>
  <si>
    <t>Tabla magnetica sala curs 100x120 cm</t>
  </si>
  <si>
    <t>Rama click aluminiu, dimensiunea A1</t>
  </si>
  <si>
    <t>39263000-3 Articole de birou (Rev.2)</t>
  </si>
  <si>
    <t>Tabla magnetica 120 x 150 cm</t>
  </si>
  <si>
    <t>30195900-1 Table de scris albe si table magnetice (Rev.2)</t>
  </si>
  <si>
    <t>Seturi sina prindere ( baghete indosariere) 8mm, 11mm, 12mm</t>
  </si>
  <si>
    <t xml:space="preserve">2024_MATERIALE PUBLICITARE; PRODUSE IMPRIMATE; DIVERSE ARTICOLE DECORATIVE                                                                              </t>
  </si>
  <si>
    <t>22462000-6 Materiale publicitare (Rev.2)</t>
  </si>
  <si>
    <t>tricouri personalizate-30 bucati, hanorac personalizat-25 buc, agenda personalizata-50 buc, breloc personalizat-50 buc</t>
  </si>
  <si>
    <t>22900000-9 Diverse imprimate</t>
  </si>
  <si>
    <t>insigne pentru prezentarea specializarilor UMC</t>
  </si>
  <si>
    <t>39561133-3 Insigne</t>
  </si>
  <si>
    <t>martisoare - 135 buc</t>
  </si>
  <si>
    <t>39298900-6 Diverse articole decorative (Rev.2)</t>
  </si>
  <si>
    <t>roll-up 200x85cm, 2 buc</t>
  </si>
  <si>
    <t>autocolante imprimate cu sigla UMC TV, 3 bucati</t>
  </si>
  <si>
    <t>pliant 200x300 mm faltuit, 2 biguri la 100 mm, hartie 110 g, print color fata-verso - 4000 bucati</t>
  </si>
  <si>
    <t xml:space="preserve"> 250 buc mapa de prezentare personalizata, 250 buc snur ptr ecusoane personalizat, 1 buc pop up textil curb personalizat, 2 buc steag lacrima outdoor personalizat, 3 buc roll up personalizat cu 2 fete, 25 buc pix USB personalizat, 250 buc sacosa panza personalizata, 200 buc pix din metal personalizat, 200 buc buc carnet A5 liniat personalizat </t>
  </si>
  <si>
    <t>afise A3 160 gr - 204 bucati, flyere A4 80 gr - 8200 bucati</t>
  </si>
  <si>
    <t>medalii locul 1+2+3(18+18+18) + lanyard-uri (54)</t>
  </si>
  <si>
    <t>18512200-3 Medalii</t>
  </si>
  <si>
    <t>44423450-0 Placute indicatoare (Rev.2)</t>
  </si>
  <si>
    <t>50 buc mapa de prezentare personalizata,2 buc roll up personalizat, 50 buc carnet A5 personalizat ptr. Curs Securitate Cibernetica Maritima</t>
  </si>
  <si>
    <t>roll up personalizat, 1 buc</t>
  </si>
  <si>
    <t>placheta aniversara cu caseta de plus</t>
  </si>
  <si>
    <t>39298700-4 - Trofee (Rev.2)</t>
  </si>
  <si>
    <t>mapa prezentare personalizata - 150 bucati, lanyard personalizat -150 bucati, roll-up personalizat -2 bucati</t>
  </si>
  <si>
    <t>39294100-0 Produse informative si de promovare</t>
  </si>
  <si>
    <t>litere volumetrice</t>
  </si>
  <si>
    <t>35261000-1 Panouri de informare</t>
  </si>
  <si>
    <t>banner conferinta "The 8th Black Sea Cybersecurity Conference (Cyber ETEE Conference)- Cybersecurity Synergies a Digitalised World</t>
  </si>
  <si>
    <t>Materiale personalizate:abtipilduri barca-3 buc, panza de ext in forma de triunghi - 1 buc, pop up exterior - 1 buc, steag pana - 2 buc</t>
  </si>
  <si>
    <t>conuri de semnalizare-Acces interzis</t>
  </si>
  <si>
    <t>34928460-0 - Conuri de semnalizare</t>
  </si>
  <si>
    <t>mape personalizate A4, 50 buc, lansare proiect ECYBRIDGE</t>
  </si>
  <si>
    <t>Produse personalizate eveniment Maritime Summer University 2024 (100 agende A5, 100 bratari, 100 brelocuri, 100 hat, 300 pixuri, 110 tricouri-produse personalizate)</t>
  </si>
  <si>
    <t>Produse personalizate eveniment Conferință 2024 ATOMS (160 mape carton personalizate,  3 buc rollup)</t>
  </si>
  <si>
    <t>banner Sesiunea de admitere pentru studii universitare de licenta 11-18 iulie 2024</t>
  </si>
  <si>
    <t>Produse personalizate eveniment Conferință 2024 ATOMS -100 mape carton cu buzunar personalizate</t>
  </si>
  <si>
    <t>magneti color de tip buton, rotunzi, dimensiune 55mm, cu grafica personalizata</t>
  </si>
  <si>
    <t>autocolante laminate tiparite cu denumirea conferintei  - 13 buc</t>
  </si>
  <si>
    <t>banner 3X1m; roll-up ptr. Workshop "Quantum-Enhanced Cybersecuruty"</t>
  </si>
  <si>
    <t>Materiale personalizate: agende 100 buc; lanyard 200 buc, set instrumente scris 100 buc, sacosa bumbac 100 buc</t>
  </si>
  <si>
    <t>Roll-up personalizat dimensiune 85X200 cm</t>
  </si>
  <si>
    <t>Roll-up personalizat dimensiune 85X200 cm - 4 BUCATI</t>
  </si>
  <si>
    <t>proiect 101158784 ECYBRIDGE DIGITAL ECC 2023 DEPLOY CYBER 04</t>
  </si>
  <si>
    <t>proiect GREEN PORT</t>
  </si>
  <si>
    <t>materiale de promovare proiect ERASMUS (roll up 1 buc; pixuri 100 buc)</t>
  </si>
  <si>
    <t>materiale de promovare proiect ERASMUS</t>
  </si>
  <si>
    <t>materiale personalizate: pix cu mecanism personalizat 50 buc; dispozitiv stocare date stick personalizate 50 buc - activitate extracuriculara"S.O.S. Natura" - concurs de simulare a proceselor de mediu</t>
  </si>
  <si>
    <t>pix cu mecanism, personalizat - 50 buc., dispozitiv stocare date personalizat - 50 buc.</t>
  </si>
  <si>
    <t>Min. Educatiei "Tinerii si energia verde"</t>
  </si>
  <si>
    <t>Organizare materiale personalizate  pt. activitatea " Clubul celor 3 R" - pixuri personalizate 30 buc , agenda A5 personalizata - 30 buc, mapa personalizata format A4 - 30 buc;</t>
  </si>
  <si>
    <t>Organizare materiale personalizate  pt. activitatea " Live Green" - pixuri personalizate 30 buc , agenda A5 personalizata - 30 buc, mapa personalizata format A4 - 30 buc;</t>
  </si>
  <si>
    <t>Placute de afisaj pentru sediul central</t>
  </si>
  <si>
    <t>3 brazi artificiali- dibtre care 1 brad de 210 cm si 2 brazi de 300 - 350 cm</t>
  </si>
  <si>
    <t>44423000-1 Diverse articole ( rev.2)</t>
  </si>
  <si>
    <t>20 buc stick personalizat 16GB</t>
  </si>
  <si>
    <t xml:space="preserve">Materiale personalizate ( agenda A5 - 1000buc, mapa cu colt - 1000 buc; mapa doc - 20buc; pix personalizat - 1000 buc; punga cadou personalizata - 200 buc; memory stick perso - 150 buc; termos personalizat - 150 buc;  breloc personalizat - 200 buc; eticheta auto-adeziva </t>
  </si>
  <si>
    <t>Materiale publicitare - proiect ECYBRIDGE</t>
  </si>
  <si>
    <t>3 placute parcare  - curtea interioara</t>
  </si>
  <si>
    <t>Materiale personalizate</t>
  </si>
  <si>
    <t xml:space="preserve">2024_SERVICII DE PUBLICITATE ȘI DE PROMOVARE       </t>
  </si>
  <si>
    <t>79341000-6 Servicii de publicitate</t>
  </si>
  <si>
    <t>publicare decizie in Monitorul Oficial al Romaniei partea a III-a</t>
  </si>
  <si>
    <t>servicii de promovare UMC în revista Higher Education Review Magazine publicată în Bangalore, India</t>
  </si>
  <si>
    <t>servicii de promovare UMC în revista The Knowledge Review tiparita si online</t>
  </si>
  <si>
    <t>promovare oferta educationala  UMC (spot video de prezentare, promovare pe website-ul evenimentului si pe website-ul CCINA cu link catre website-ul propriu, prezentarea universitatii in brosura evenimentului)</t>
  </si>
  <si>
    <t>Servicii de productie spot radio si difuzare</t>
  </si>
  <si>
    <t>79341000-6-
Servicii de publicitate</t>
  </si>
  <si>
    <t>publicitate in moniorul oficial partea a III-a</t>
  </si>
  <si>
    <t>publicare in mass media locala(presa scrisa si vorbita) a unui mesaj UMC care sa marcheze ziua Marinei</t>
  </si>
  <si>
    <t xml:space="preserve">2024_ARTICOLE DE CURATENIE SI MENAJ; MATERIALE SI PRODUSE DE CURATENIE SI INTRETINERE </t>
  </si>
  <si>
    <t>detergent concentrat pentru masina profesionala de spalat pardoseli 5 l - 10 bidoane</t>
  </si>
  <si>
    <t>39831240-0 Produse de curatenie</t>
  </si>
  <si>
    <t>Contract subsecvent nr 1 articole de curatenie si menaj (acord cadru ONAC nr 2098/11.07.2023)</t>
  </si>
  <si>
    <t>produse curatenie 12 luni</t>
  </si>
  <si>
    <t>alcool sanitar 500 ml 20 bucati, laveta microfibra universala 20 bucati</t>
  </si>
  <si>
    <t>solutie spalare parbriz de iarna 30l; spray (solutie) dezghetat parbriz - 6 buc</t>
  </si>
  <si>
    <t>39831500-1 Produse de curatat pentru automobile (Rev.2)</t>
  </si>
  <si>
    <t>dispenser cu senzor-5 buc, rola prosop-100 buc</t>
  </si>
  <si>
    <t>europubele 240 litri, cu capac, cu roti durabile, culoare negru/galben/verde/albastru</t>
  </si>
  <si>
    <t>34928480-6 Containere si pubele de deseuri</t>
  </si>
  <si>
    <t>dispenser hartie igienica jumbo - 45 buc; role hartie - 204 buc</t>
  </si>
  <si>
    <t>cos de gunoi colectare selectiva - 51 buc, ansamblu 3 cosuri colectare selectiva</t>
  </si>
  <si>
    <t>carucior profesional de curatenie, 4 bucati</t>
  </si>
  <si>
    <t>role prosop, hartie prosop, role hartie</t>
  </si>
  <si>
    <t>Lichid spalat arbriz - 8 buc, odorizant auto de interior ( 25 buc), solutie degivrat parbrizul 8 buc</t>
  </si>
  <si>
    <t xml:space="preserve">2024_PRODUSE AGROCHIMICE SI DE SILVICULTURA, ARANJAMENTE FLORALE </t>
  </si>
  <si>
    <t>24450000-3 - Produse agrochimice (Rev.2)</t>
  </si>
  <si>
    <t>Coroana funerara si aranjament floral</t>
  </si>
  <si>
    <t>03121210-0 - Aranjamente florale (Rev.2)</t>
  </si>
  <si>
    <t>Coroana funerara</t>
  </si>
  <si>
    <t>erbicid - 15l</t>
  </si>
  <si>
    <t>24453000-4 - Erbicide (Rev.2)</t>
  </si>
  <si>
    <t>seminte gazon universal 2 kg</t>
  </si>
  <si>
    <t>03111000-2 Seminte</t>
  </si>
  <si>
    <t>aranjament floral evenimente Black Sea Cyber Security Conference (editie 8) si Cyber ETEE Summer School (editie 3)</t>
  </si>
  <si>
    <t>aranjament floral dechidere an univ</t>
  </si>
  <si>
    <t>SERVICII</t>
  </si>
  <si>
    <t>SERVICII DE REPARARE ȘI DE ÎNTREȚINERE A MAȘINILOR NEELECTRICE, A MAȘINILOR ȘI APARATELOR ELECTRICE ȘI A ECHIPAMENTULUI CONEX</t>
  </si>
  <si>
    <t>2024_SERVICII DE REPARARE ȘI DE ÎNTREȚINERE A MAȘINILOR NEELECTRICE, A MAȘINILOR ȘI APARATELOR ELECTRICE ȘI A ECHIPAMENTULUI CONEX</t>
  </si>
  <si>
    <t>50800000-3 Diverse servicii de întreţinere şi de reparare</t>
  </si>
  <si>
    <t>Servicii de inspectie, diagnosticare și reparare sistem de invertoare solare SMA</t>
  </si>
  <si>
    <t>50532000-3 - Servicii de reparare şi de întreţinere a maşinilor şi aparatelor electrice şi a echipamentului conex</t>
  </si>
  <si>
    <t xml:space="preserve">2024_Servicii de reparare și de întreținere și servicii conexe pentru computere personale, pentru echipamente de birou, pentru echipamente de telecomunicații și pentru echipamente audio-video                                                                   </t>
  </si>
  <si>
    <t>50300000-8 Servicii de reparare și de întreținere și servicii conexe pentru computere personale, pentru echipamente de birou, pentru echipamente de telecomunicații și pentru echipamente audiovideo</t>
  </si>
  <si>
    <t>Servicii de constatare interventii necesare pentru multifunctional Konica Minolta Bizhub C224e</t>
  </si>
  <si>
    <t>50300000-8</t>
  </si>
  <si>
    <t>Servicii de diagnosticare/constatare defectiuni multifunctionale din salile E100, E103, E705 - 5 echipamente</t>
  </si>
  <si>
    <t>servicii de reparatie multifunctionale in salile E100, E103, E705 (HP laserjet CP5225DN - 2 bucati, Konica Minolta Bizhub C227-3 bucati)</t>
  </si>
  <si>
    <t>servicii de diagnosticare/constatare defectiuni multifunctionala sala E704</t>
  </si>
  <si>
    <t>servicii constatare defectiune imprimanta HP laser jet MFP M477fdw</t>
  </si>
  <si>
    <t>50313100-3 - Servicii de reparare a fotocopiatoarelor (Rev.2)</t>
  </si>
  <si>
    <t>Servicii de diagnosticare in vederea reparatiei imprimantei din Compartimentul Asigurarea Calitatii</t>
  </si>
  <si>
    <t>79223000-3 - Servicii de comisionar în vamă</t>
  </si>
  <si>
    <t>Comision plata drepturi vamale înstiintare de plata awb 3706378351</t>
  </si>
  <si>
    <t>Comision plata drepturi vamale înstiintare de plata awb 1644674043</t>
  </si>
  <si>
    <t>Comision plata drepturi vamale înstiintare de plata awb 2251275390</t>
  </si>
  <si>
    <t>Comision plata drepturi vamale înstiintare de plata awb 8436538784</t>
  </si>
  <si>
    <t>Comision plata drepturi vamale instiintare de plata awb 4769724164</t>
  </si>
  <si>
    <t>2024_ SERVICII DE CONSULTANȚĂ ÎN AFACERI ȘI MANAGEMENT ȘI SERVICII CONEXE</t>
  </si>
  <si>
    <t>79400000-8 - Consultanţă în afaceri şi în management şi servicii conexe</t>
  </si>
  <si>
    <t>2024_ SERVICII DE CONSULTANȚĂ</t>
  </si>
  <si>
    <t>79419000-4 Servicii de consultanta in domeniul evaluarii</t>
  </si>
  <si>
    <t>servicii de reevaluare a activelor fixe corporale</t>
  </si>
  <si>
    <t>2024_ SERVICII DE CONSULTANȚĂ ÎN DOMENIUL ACHIZIȚIILOR PUBLICE</t>
  </si>
  <si>
    <t>79418000-7 -Servicii de consultanta in domeniul achizitiilor</t>
  </si>
  <si>
    <t>servicii de consultanta specializata in domeniul achizitiilor publice</t>
  </si>
  <si>
    <t>2024_ SERVICII DE TRADUCERE AUTORIZATĂ</t>
  </si>
  <si>
    <t>79530000-8 - Servicii de traducere (Rev.2)</t>
  </si>
  <si>
    <t>Servicii traducere autorizată documentație de atribuire procedură SIMULATOR COMPARTIMENT MASINA PNRR</t>
  </si>
  <si>
    <t>Servicii traducere autorizată Fisa de date achizitie (47 pg cu 2000 caractere-spatii incluse) procedură SIMULATOR COMPARTIMENT MASINA PNRR</t>
  </si>
  <si>
    <t>Servicii traducere autorizată documentație de atribuire procedură SIMULATOR COMPARTIMENT MASINA PNRR (reluare)</t>
  </si>
  <si>
    <t>Servicii traducere autorizată modificari documentație de atribuire procedură SIMULATOR COMPARTIMENT MASINA PNRR (reluare)</t>
  </si>
  <si>
    <t>Servicii traducere autorizata oferta procedura SIMULATOR COMPARTIMENT MASINA PNRR si clarificari/comunicari emise pe parcursul derularii procedurii (pagini cu 2000 de caractere cu spatii incluse)</t>
  </si>
  <si>
    <t>2024_ SERVICII TIPOGRAFICE ȘI SERVICII CONEXE</t>
  </si>
  <si>
    <t>79810000-5
79970000-4 - Servicii de editare (Rev.2)</t>
  </si>
  <si>
    <t>Servicii tiparire carte"Metode experimentale in fizica. Electricitate si magnetism", 25 exemplare, nr. pag.101, format A4,  autor Valerica Baban</t>
  </si>
  <si>
    <t>79810000-5 - Servicii tipografice (Rev.2)</t>
  </si>
  <si>
    <t>Servicii tiparire carte"Business Intelligence: Arhitectures, Tehnologies and Implementations" - 20 exemplare</t>
  </si>
  <si>
    <t>servicii de editare publicatie Tomisul Cultural</t>
  </si>
  <si>
    <t>79970000-4 Servicii de editare</t>
  </si>
  <si>
    <t>Servicii tiparire vol 1 Journal of Marine technology and Environment ptr. Anul 2024 in 15 exemplare</t>
  </si>
  <si>
    <t>Servicii de printare color de machete pentru concurs si dipome PTR. Concursul judetean de planuri de afaceri</t>
  </si>
  <si>
    <t>servicii tiparire caiete de practicaDeck Officers- 100 exemplare
servicii tiparire caiete de practica Electrical Officers - 50 exemplare; Engine Officers - 100 exemplare</t>
  </si>
  <si>
    <t>79810000-5</t>
  </si>
  <si>
    <t>Servicii tiparire "Modelarea numerica a fenomenelor termogazodinamice, mecanice, a functionarii motoarelor cu ardere interna naval;e si a sistemelor auxiliare ale acestora"</t>
  </si>
  <si>
    <t>servicii de scanare si copiere color, pliere si arhivare a Documentatiei intocmite in vederea obtinerii autorizatiei de securitate la incendiu</t>
  </si>
  <si>
    <t>79810000-5 Servicii tipografice (Rev.2)</t>
  </si>
  <si>
    <t>servicii de tiparire a 100 de ex brosura format DIN-A-5 de 52 pag policromie pe hartie lucioasa</t>
  </si>
  <si>
    <t>Servicii tiparire vol 2 Journal of Marine technology and Environment ptr. Anul 2024 in 15 exemplare</t>
  </si>
  <si>
    <t>servicii tipografice pentru tiparirea a 70 buc afise color format A3 pe hartie lucioasa</t>
  </si>
  <si>
    <t>servicii de tiparire color a 2 postere format A1</t>
  </si>
  <si>
    <t>oct</t>
  </si>
  <si>
    <t>tiparirea a 15 albume de prezenatre a UMC in limba engleza</t>
  </si>
  <si>
    <t>IAMU</t>
  </si>
  <si>
    <t>imprimare 12 planse color A2 - Lab Meteorologie</t>
  </si>
  <si>
    <t>Servicii de tiparire 150 buc felicitari de craciun</t>
  </si>
  <si>
    <t>servicii tiparire color 15 foi A0 si 100 foi A4 color fata verso si taiere fluturasi</t>
  </si>
  <si>
    <t>servicii de tiparire albume foto de prezentare a UMC</t>
  </si>
  <si>
    <t xml:space="preserve">2024_SERVICII DIVERSE DE ASISTENTA TEHNICA INFORMATICA        </t>
  </si>
  <si>
    <t>Servicii de actualizare modul Solon.eFactura</t>
  </si>
  <si>
    <t>72611000-6 Servicii de asistenta tehnica informatica (Rev.2)</t>
  </si>
  <si>
    <t>servicii de acces platforma elements.envato.com</t>
  </si>
  <si>
    <t>72261000-2 – Servicii de asistenta pentru software (Rev.2)</t>
  </si>
  <si>
    <t>Servicii de asistenta in utilizarea solutiei Admitere Online</t>
  </si>
  <si>
    <t>72250000-2 Servicii pentru sisteme si asistenta (Rev.2)</t>
  </si>
  <si>
    <t xml:space="preserve"> CONTRACT Servicii de asistenta tehnica pentru programe de calculator: FC, GM, MF, SA, pentru perioada 01.01.2025-31.12.2025, cu posibilitatea de prelungire 01.01.2026-30.04.2026</t>
  </si>
  <si>
    <t>72600000-6 Servicii de asistenta si de consultanta informatica (Rev.2)</t>
  </si>
  <si>
    <t xml:space="preserve">CONTRACT servicii de mentenanta a licentelor UMS (University Management System) și servicii de asistenta în utilizarea aplicatiei UMS, pentru perioada 02.12.2024-01.12.2025 </t>
  </si>
  <si>
    <t>72250000-2 - Servicii pentru sisteme şi asistenţă</t>
  </si>
  <si>
    <t>Servicii de mentenanta pentru Sistemul integrat de gestiune bibliotecă TINREAD 01.12.2024-30.11.2025</t>
  </si>
  <si>
    <t xml:space="preserve">2024_ASIGURARI AUTO ȘI PERSOANE                                                    </t>
  </si>
  <si>
    <t>66510000-8 - Servicii de asigurare (Rev.2)</t>
  </si>
  <si>
    <t>6 rovinete ptr. autoturismele ( CT10UMC, CT11UMC, CT12UMC, CT08WUS, microbuz Mecedez Benz 21 locuri, microbuz Mercedes Benz 24 locuri)</t>
  </si>
  <si>
    <t>66510000-8</t>
  </si>
  <si>
    <t>asigurare de calatorie 6-13 octombrie 2024 in Boston, 1 persoana</t>
  </si>
  <si>
    <t>Polite de asigurare facultativa(casco)+RCA+polita de asigurare pasageri si bagaje</t>
  </si>
  <si>
    <t>asigurare de calatorie 25.02-02.03.2025 in Tokyo, 2 persoane</t>
  </si>
  <si>
    <t xml:space="preserve">2024_REVIZII, REPARATII, PIESE, VERIFICARI MASINI, VERIFICARE SI DESCARCARE TAHOGRAF                                                                          </t>
  </si>
  <si>
    <t xml:space="preserve">  
50112100-4 Servicii de reparare a automobilelor</t>
  </si>
  <si>
    <t>Servicii de vulcanizare pentru CT10UMC (Dacia Duster)</t>
  </si>
  <si>
    <t>50116500-6 Servicii de reparare a pneurilor, inclusiv montare si echilibrare (Rev.2)</t>
  </si>
  <si>
    <t>19 permise de intrare in port ptr. Autovehiculele universitatii si ale personalului universitatii, ptr. Anul 2024</t>
  </si>
  <si>
    <t>22454000-7 Permise de conducere (Rev.2)</t>
  </si>
  <si>
    <t>servicii de verificare periodica la 2 ani a aparatelor tahograf si a limitatoarelor de viteza pentru autobuzele marca Mercedes Benz Pacific tur</t>
  </si>
  <si>
    <t>servicii verificare aparat tahograf tip DTCO 4.1 pt microbuz CT03UMC</t>
  </si>
  <si>
    <t>revizii tehnice periodice microbuze CT02UMC si CT03UMC</t>
  </si>
  <si>
    <t xml:space="preserve">71356100-9 Servicii de control tehnic </t>
  </si>
  <si>
    <t>inspectie tehnica periodica (ITP) autobuze CT02UMC+ CT03UMC</t>
  </si>
  <si>
    <t>Brat stergator luneta P307, 1 buc</t>
  </si>
  <si>
    <t>proiect 2024</t>
  </si>
  <si>
    <t>Servicii de remediere a defectiunilot constatate la sistemul de racire  a autovehicului UMC (Dacia Logan Van)</t>
  </si>
  <si>
    <t>50110000-9 Servicii de reparare si de intretinere a autovehiculelor si a echipamentelor conexe (Rev.2)</t>
  </si>
  <si>
    <t>Servicii de vulcanizare pentru CT12UMC (VW Caravelle)</t>
  </si>
  <si>
    <t>Revizii tehnice periodice ptr. CT08WUS, CT10UMC, CT11UMC, CT12UMC</t>
  </si>
  <si>
    <t>50112100-4 Servicii de reparare a automobilelor (Rev.2)</t>
  </si>
  <si>
    <t xml:space="preserve">august </t>
  </si>
  <si>
    <t>Completare agent frigorific instalatie de climatizare auto CT10UMC</t>
  </si>
  <si>
    <t>remediere defectiuni CT08WUS, CT11UMC, CT02UMC</t>
  </si>
  <si>
    <t>ITP pentru CT08WUS, CT11UMC, CT12UMC, CT02UMC, CT03UMC</t>
  </si>
  <si>
    <t>Remediere defectiuni CT08 WUS</t>
  </si>
  <si>
    <t xml:space="preserve">noiembrie </t>
  </si>
  <si>
    <t>Remedieri defectiuni CT 10 UMC</t>
  </si>
  <si>
    <t xml:space="preserve">2024_Servicii de curatare a apelor reziduale </t>
  </si>
  <si>
    <t xml:space="preserve">  
90470000-2
Servicii de curatare a apelor reziduale
(Rev.2)</t>
  </si>
  <si>
    <t>Servicii desfundare retele de canalizare</t>
  </si>
  <si>
    <t xml:space="preserve">2024_SERVICII DE CONTROL/VERIFICARI TEHNICE; Piese și accesorii                            </t>
  </si>
  <si>
    <t xml:space="preserve">
71630000-3 - Servicii de inspecţie şi testare tehnică 71356000-8- Servicii tehnice (Rev.2)</t>
  </si>
  <si>
    <t xml:space="preserve">servicii de verificare tehnica anuala a echipamentelor PSI din cadrul </t>
  </si>
  <si>
    <t>71630000-3 - Servicii de inspecţie şi testare tehnică</t>
  </si>
  <si>
    <t>servicii de remediere defectiune la instalatia de utilizare gaze naturale si verificare tehnica periodica a instalatiei de utilizare gaze naturale la Sediul Lac Mamaia;
servicii de remediere defectiune la instalatia de utilizare gaze naturale la Sediul Lac Mamaia (remediere pierderi de gaz robinet sferic din instalatia de gaze subternae, reproiectare+reavizare+receptie+punere in functiune alimentare cu gaze naturale, inlocuire senzor detectie gaze defect)</t>
  </si>
  <si>
    <t>Servicii de constatare defectiuni si intocmire devize de reparatii pentru echipamente de intretinere spatii verzi - 2 motounelte si 2 masini de tuns gazon</t>
  </si>
  <si>
    <t>50532000-3 - Servicii de reparare si de intretinere a masinilor si aparatelor electrice si a echipamentului conex (Rev.2)</t>
  </si>
  <si>
    <t>CONTRACT Servicii de verificare, incarcare si reparare stingatoare</t>
  </si>
  <si>
    <t>50413200-5</t>
  </si>
  <si>
    <t>Servicii de verificare tehnică periodică a instalației de utilizare a gazelor naturale Baza Nautica si Sediul UMC, la 2 ani</t>
  </si>
  <si>
    <t>CONTRACT Servicii de supraveghere si verificare tehnica in utilizarea instalatiilor/echipamentelor prin operatori autorizati (RSVTI)</t>
  </si>
  <si>
    <t>71630000-3 Servicii de inspectie si testare tehnica (Rev.2)</t>
  </si>
  <si>
    <t>Servicii de inspecție anuală console și echipamente GMDSS</t>
  </si>
  <si>
    <t>71356100-9 - Servicii de control tehnic (Rev.2</t>
  </si>
  <si>
    <t>servicii de verificare prize de pamant si eliberare buletine PRAM</t>
  </si>
  <si>
    <t>71632000-7 Servicii de testare tehnica (Rev.2)</t>
  </si>
  <si>
    <t>Servicii de verificare si reglare a instalatiei de tratare aer  Sediu Central</t>
  </si>
  <si>
    <t>42500000-1 Echipamente de racire si de ventilare</t>
  </si>
  <si>
    <t>Servicii de constatare defectiuni si intocmire devize de reparatii pentru doua pompe aferente grupului de pompare hidranti - Sediul central</t>
  </si>
  <si>
    <t xml:space="preserve">42122130-0-Pompe de apa </t>
  </si>
  <si>
    <t xml:space="preserve">2024_ Servicii de testare nedistructiva </t>
  </si>
  <si>
    <t>71632200-9 - Servicii de testare nedistructiva (Rev.2)</t>
  </si>
  <si>
    <t>Analize fizico-chimice pt esantioane de otel naval tratate cu plasma non-termica</t>
  </si>
  <si>
    <t>2024_DIVERSE CONTRACTE SERVICII MENTENANȚĂ SISTEME DE SECURITATE; Piese și accesorii</t>
  </si>
  <si>
    <t>50610000-4 Servicii de reparare si de intretinere a echipamentului de securitate (Rev.2)</t>
  </si>
  <si>
    <t>CONTRACT Servicii  de verificare, intretinere si reparare instalație de hidranti interiori si exteriori si grupuri de pompare</t>
  </si>
  <si>
    <t>50413200-5 Servicii de reparare si de intretinere a echipamentului de stingere a incendiilor (Rev.2)</t>
  </si>
  <si>
    <t>CONTRACTE Servicii de mentenanta si reparatii la instalatiile de detectare, semnaliare, alarmare, iluminat de siguranta, trape si ferestre de desfumare actionate electric in caz de incendiu, precum si la sistemele de supraveghere video -CTV  (01.05.2024-31.12.2024 cu posibilitatea prelungirii pana max. la 30.04.2025)</t>
  </si>
  <si>
    <t>50610000-4 - Servicii de reparare şi de întreţinere a echipamentului de securitate</t>
  </si>
  <si>
    <t>bariera cu automatizare si sistem detectie</t>
  </si>
  <si>
    <t>34928100-9 Bariere de protectie (Rev.2)</t>
  </si>
  <si>
    <t>Servicii de reparatii pompe si a tablourilor de comanda aferente grupului de pompare hidranti interior din cladirea  Sediul Central</t>
  </si>
  <si>
    <t>2024_SERVICII ȘI PRODUSE DE REPARARE SI DE INTRETINERE A CENTRALELOR TERMICE ȘI A GRUPURILOR DE REFRIGERARE ; Piese si accesorii</t>
  </si>
  <si>
    <t>45259000-7 Reparare si intretinere a echipamentelor
(Rev.2)</t>
  </si>
  <si>
    <t xml:space="preserve">CONTRACT Servicii de mentenanță și reparare a centralelor termice și punctului termic, precum și a instalațiilor și echipamentelor aferente </t>
  </si>
  <si>
    <t>45259300-0 Reparare si intretinere a centralelor termice</t>
  </si>
  <si>
    <t>33.109-46.051</t>
  </si>
  <si>
    <t>supape de siguranta:cu reglaj fix 3 bar 1" - 10 buc; 6 bar - 1" 3 buc; 3 bar 3/4" -1 buc; 6 bar - 1/2" 2 buc; 3 bar - 1/2" - 1 buc</t>
  </si>
  <si>
    <t>42131147-8 Supape de siguranta (Rev.2)</t>
  </si>
  <si>
    <t>Inlocuire pompa condens - centrala Ariston - Baza Nautica, str. Cuartului, nr.2</t>
  </si>
  <si>
    <t>2024_SERVICII ȘI PRODUSE DE REPARARE SI DE INTRETINERE A  GRUPURILOR DE REFRIGERARE; Piese si accesorii</t>
  </si>
  <si>
    <t>50700000-2 Servicii de reparare si de intretinere a instalatiilor de constructii</t>
  </si>
  <si>
    <t>Reparatie chiller CLIMAVENTA HCAT/B Sediu Central</t>
  </si>
  <si>
    <t>50730000-1 Servicii de reparare si de intretinere a grupurilor de refrigerare (Rev.2)</t>
  </si>
  <si>
    <t>Servicii de igienizare, incarcare cu agent frigorific, demontare traseu frigorific, instalare traseu frigorific 10 ml, efectuare probe vacuum, punere in functione ptr. 2 aparate de AC de 24000BTU din E109 si E110</t>
  </si>
  <si>
    <t xml:space="preserve">2024_ SERVICII DE MENTENANȚĂ ȘI REVIZIE A ASCENSOARELOR; Piese și accesorii                                                                                                       </t>
  </si>
  <si>
    <t>Servicii de mentenanță și revizire generala ascensoare marca H2NE EXTINDERE CORP B SLM 01.05.2024-31.12.2024-30.04.2025</t>
  </si>
  <si>
    <t>50750000-7</t>
  </si>
  <si>
    <t>Servicii de intretinere-reparare și revizire generala a ascensoarelor Sediului Central al UMC din Constanta, Str. Mircea cel Batran nr.104 pentru perioada mai 2024-30.04.2025</t>
  </si>
  <si>
    <t>Servicii verificare tehnica anuala CNCIR 2 ascensoare persoane</t>
  </si>
  <si>
    <t>71631000-0 - Servicii de inspectie tehnica (Rev.2)</t>
  </si>
  <si>
    <t>2024_SERVICII DE OPERARE ȘI ASISTENTĂ TEHNICĂ SPECIALIZATĂ</t>
  </si>
  <si>
    <t>Contract Servicii de operare și asistență tehnică la instruire pentru laboratorul GMDSS (Global Maritime Distress and Safety System), 12 luni</t>
  </si>
  <si>
    <t>71356200-0 - Servicii de asistenta tehnica (Rev.2)</t>
  </si>
  <si>
    <t xml:space="preserve">2024_DIVERSE CONTRACTE SERVICII ANUALE (MENTENANȚĂ, ÎNCHIRIERI) </t>
  </si>
  <si>
    <t xml:space="preserve">CONTRACT Servicii acces la program informatic legislativ </t>
  </si>
  <si>
    <t>75111200-9 Servicii legislative (Rev.2)</t>
  </si>
  <si>
    <t>CONTRACT Servicii de spalatorie și curatatorie materiale textile</t>
  </si>
  <si>
    <t>98310000-9 Servicii de spalatorie si de curatatorie uscata (Rev.2)</t>
  </si>
  <si>
    <t>29.762,00-43.349,00</t>
  </si>
  <si>
    <t>2024_SERVICII CURIERAT INTERN ȘI INTERNAȚIONAL; SERVICII POȘTALE</t>
  </si>
  <si>
    <t>64110000-0  - Servicii postale (Rev.2)   64120000-3 - Servicii de curierat (Rev.2)  63110000-3 Servicii de manipulare a incarcaturilor  60000000-8 Servicii de transport (cu exceptia transportului de deseuri)</t>
  </si>
  <si>
    <t>servicii de transport cabina de paza</t>
  </si>
  <si>
    <t>64120000-3</t>
  </si>
  <si>
    <t>CONTRACT Prestari servicii postale (intern și internațional neprioritar si prioritar)</t>
  </si>
  <si>
    <t>64110000-0</t>
  </si>
  <si>
    <t>CONTRACT Prestari servicii de curierat rapid intern si international</t>
  </si>
  <si>
    <t>servicii de manipulare si transport echipamente de la puncte de lucru Transelectrica SA-STT Constanta la Sediul Lac Mamaia al UMC</t>
  </si>
  <si>
    <t>63110000-3 Servicii de manipulare a incarcaturilor; 60000000-8 Servicii de transport (cu exceptia transportului de deseuri)</t>
  </si>
  <si>
    <t>Servicii de transport colet cu asigurare la Varna, Bulgaria</t>
  </si>
  <si>
    <t>servicii de curierat Varna, Bulgaria</t>
  </si>
  <si>
    <t>iunie 2024</t>
  </si>
  <si>
    <t xml:space="preserve">2024_SERVICII JURIDICE </t>
  </si>
  <si>
    <t>79100000-5 - Servicii juridice</t>
  </si>
  <si>
    <t>2024_SERVICII INTERNET, CATV, TELEFONIE FIXA SI TELEFONIE MOBILA</t>
  </si>
  <si>
    <t>72400000-4 - Servicii de internet (Rev.2)   64211000-8 - Servicii de telefonie publica (Rev.2)
 64210000-1 - Servicii de telefonie si de transmisie de date (Rev.2)</t>
  </si>
  <si>
    <t>domeniu internet umctv.ro</t>
  </si>
  <si>
    <t>72417000-6 Nume de domenii de internet</t>
  </si>
  <si>
    <t>mentenanta perioada 04.03.2024-03.03.2025 clasa de adrese IP tip PA 193.231.75.0/24</t>
  </si>
  <si>
    <t>72700000-7- Servicii de retele informatice</t>
  </si>
  <si>
    <t>CONTRACT subsecvent nr. 3 telefonie mobila (1782/28.03.2024)</t>
  </si>
  <si>
    <t>64212000-6</t>
  </si>
  <si>
    <t>1048 euro</t>
  </si>
  <si>
    <t>ianuarie 2025</t>
  </si>
  <si>
    <t>februarie 2025</t>
  </si>
  <si>
    <t xml:space="preserve">servicii de mentenanta anuala numar autonom ASN (Autonom System Number) </t>
  </si>
  <si>
    <t>CONTRACT prestari servicii de telefonie fixa si inchiriere PBX, terminale si asigurare suport tehnic</t>
  </si>
  <si>
    <t>64211000-8; 79511000-9</t>
  </si>
  <si>
    <t>CONTRACT servicii de internet si televiziune prin cablu</t>
  </si>
  <si>
    <t>72400000-4</t>
  </si>
  <si>
    <t>Abonament anual acordare domeniu si host revista Journal of Marine Technology and Environment (30.06.2024-29.06.2025)</t>
  </si>
  <si>
    <t>buget cercetare</t>
  </si>
  <si>
    <t>servicii de internet Laborator de Televiziune si Multimedia pentru o perioada de 12 luni</t>
  </si>
  <si>
    <t>2024_ SERVICII IN DOMENIUL SSM/SERVICII DE SANATATE</t>
  </si>
  <si>
    <t>CONTRACT servicii de medicina muncii 12 luni</t>
  </si>
  <si>
    <t>85140000-2 - Diverse servicii de sănătate</t>
  </si>
  <si>
    <t xml:space="preserve">2024_SERVICII DE TRANSPORT AERIAN                                              </t>
  </si>
  <si>
    <t>60400000-2 - Servicii de transport aerian</t>
  </si>
  <si>
    <t>bilete avion Otopeni-Istanbul si retur</t>
  </si>
  <si>
    <t>proiect ERASMUS+, GREENPORT Grant Agreement - GAP -101139879</t>
  </si>
  <si>
    <t>bilet avion Otopeni-Timisoara</t>
  </si>
  <si>
    <t>Bilet avion Sofia-Bucuresti-Sofia, 17.06-19.06</t>
  </si>
  <si>
    <t>bilet de avion Londra-Constanta, Conferinta First Maritime Cybersecurity Course of the European Union, 24-25 aprilie 2024</t>
  </si>
  <si>
    <t>buget ESDC - European Security and Defecnce College</t>
  </si>
  <si>
    <t>bilet de avion Otopeni-Liverpool-Otopeni, 2 persoane, 22-25 iulie 2024</t>
  </si>
  <si>
    <t>proiect de tip IAMU, acronim NOFOUL)</t>
  </si>
  <si>
    <t>bilet avion Bucuresti-Boston, 6-13 octombrie, 1 persoana</t>
  </si>
  <si>
    <t>proiect IAMU</t>
  </si>
  <si>
    <t>bilete avion Otopeni-Cluj Napoca -Otopeni  - Adelaida Heiman la Space Systems Engineering Workshop</t>
  </si>
  <si>
    <t>Proiect ”Sistem de comunicatie satelitar asincron- demonstrator operational("store&amp;forward")"EMISAR PN-IV-P6-6.3-SOL-2024-2-0313</t>
  </si>
  <si>
    <t>bilete avion Otopeni Paris Otopeni Razvan Tamas</t>
  </si>
  <si>
    <t>bilete avion Otopeni-Cluj Napoca -Otopeni  -Andreea Platica la Space Systems Engineering Workshop</t>
  </si>
  <si>
    <t>Proiect ”Detectarea si atenuarea interferentelor GNSS emise in mod intentionat” MONITA PN-IV-P6-6.3-SOL-2024-2-2026</t>
  </si>
  <si>
    <t>bilete avion Otopeni-Cluj Napoca -Otopeni  -Razvan Tamas la Space Systems Engineering Workshop</t>
  </si>
  <si>
    <t xml:space="preserve">bilete avion Otopeni-Timisoara -Otopeni </t>
  </si>
  <si>
    <t>bilete avion Otopeni-Londra Otopeni ptr. Deplasarea la Organizatia Maritima Internationala, Londra - Radu Hanzu</t>
  </si>
  <si>
    <t xml:space="preserve">2024_SERVICII DE TRANSPORT NAVAL                                              </t>
  </si>
  <si>
    <t>60600000-4 Servicii de transport naval</t>
  </si>
  <si>
    <t xml:space="preserve">servicii de transport pe mare </t>
  </si>
  <si>
    <t>60653000-0 - Inchiriere de ambarcatiuni cu echipaj</t>
  </si>
  <si>
    <t>proiect CNFIS-FDI-2024-F-0564</t>
  </si>
  <si>
    <t xml:space="preserve">2024_SERVICII DE TRANSPORT PASAGERI OCAZIONAL                                               </t>
  </si>
  <si>
    <t>60140000-1 - Servicii de transport de pasageri ocazional</t>
  </si>
  <si>
    <t xml:space="preserve"> transfer Ist  - hotel Chatto, transfer Constata -Otopeni si retur</t>
  </si>
  <si>
    <t>Servicii de transport cu un autocar de 50 de persoane in data de 20.05.2024 ptr. Transportul a 28 de elevi de la Liceul Teoretic Baneasa si a 20 de elevi de la Liceul Teoretic Negru Voda si a profesorilor insotitori din localitatile Baneasa, respectiv Negru Voda catre Constanta si retur.</t>
  </si>
  <si>
    <t>60140000-1 - Ttransport de pasageri ocazional</t>
  </si>
  <si>
    <t>Transfer privat Otopeni-Constanta-Otopeni 17.06-19.06.2024, 1 persoana</t>
  </si>
  <si>
    <t>servicii de transport Luton-Bicester</t>
  </si>
  <si>
    <t>TRANSPORT CU MICROBUZUL PE RUTA Constanta - Aeroport Otopeni si retur  - Andreea Platica la Space Systems Engineering Workshop</t>
  </si>
  <si>
    <t>60140000-1 Transport de pasageri ocazional </t>
  </si>
  <si>
    <t>TRANSPORT CU MICROBUZUL PE RUTA Constanta - Aeroport Otopeni si retur  - Razvan Tamas Space Systems Engineering Workshop</t>
  </si>
  <si>
    <t>TRANSPORT CU MICROBUZUL PE RUTA Constanta - Aeroport Otopeni si retur  - Adelaida Heiman la Space Systems Engineering Workshop</t>
  </si>
  <si>
    <t>Serviciul de transport cu autocarul de 54 de locuri, ptr. Transportul elevilor Liceului Tehnologic "Duiliu Zamfirescu' Dragalina si al Liceului Tehnologic nr. 1 Borcea din jud Calarasi si a proferilor insotitori catre UMC si retur</t>
  </si>
  <si>
    <t>Serviciul de transport cu doua autocare de cate 55 de locuri, ptr. transportul elevilor si profesorilor insotitori de la Liceului "Alexandru Odobescu" Lehliu Gara si al Liceului Tehnologic nr. 1 loc. Fundulea din jud Calarasi catre Baza Nautica UMC si retur</t>
  </si>
  <si>
    <t>transfer Otopeni-Constanta-Otopeni, 02.12-04.12.2024, 1 persoana  ptr. Prof. Georges Attaya</t>
  </si>
  <si>
    <t>proiect Ecybridge</t>
  </si>
  <si>
    <t>2024_SERVICII DE CERTIFICARE A SEMNĂTURII ELECTRONICE</t>
  </si>
  <si>
    <t>79132100-9 - Servicii de certificare a semnaturii electronice (Rev.2)</t>
  </si>
  <si>
    <t>reinnoire certificat digital calificat pentru un nr de 17 persoane, 1 an și certificat digital in cloud pentru un nr. de 8 persoane, 1 an (declaratii de avere)</t>
  </si>
  <si>
    <t>reinnoire certificat digital calificat pentru 2 ani, 1 persoană</t>
  </si>
  <si>
    <t xml:space="preserve"> certificat digital calificat pentru 1 an, 1 persoană, în cloud</t>
  </si>
  <si>
    <t xml:space="preserve"> certificat digital calificat pentru  anul 2024, Cristina Dragomir Manager proiect</t>
  </si>
  <si>
    <t xml:space="preserve"> certificat digital calificat pentru  anul 2024, Faitar Catalin</t>
  </si>
  <si>
    <t>certificat digital calificat 2 ani, 1 persoana</t>
  </si>
  <si>
    <t>certificat digital calificat 1 1n, 1 persoana</t>
  </si>
  <si>
    <t>reinnoire certificat digital calificat  3 ani 2 persoane</t>
  </si>
  <si>
    <t>kit  certificat digital calificat 3 ani - 1 persoana - Razvan Tamas</t>
  </si>
  <si>
    <t>2024_SERVICII DE SUPRAVEGHERE A LUCRARILOR (DIRIGENTIE, SSM SANTIER)</t>
  </si>
  <si>
    <t>2024_SERVICII DE CERTIFICARE (ISO, GCHQ, etc)</t>
  </si>
  <si>
    <t>Servicii de certificare a sistemului integrat de management calitate-mediu conform standardelor ISO 9001:2015 si ISO 14001:2015</t>
  </si>
  <si>
    <t>79132000-8 - Servicii de certificare (Rev.2)</t>
  </si>
  <si>
    <t xml:space="preserve">2024_ SERVICII DE CURATENIE SI IGIENIZARE                                                                                                       </t>
  </si>
  <si>
    <t>90900000-6 Servivicii de curatenie si igienizare</t>
  </si>
  <si>
    <t>CONTRACT Servicii de dezinsectie, deratizare si dezinfectie</t>
  </si>
  <si>
    <t>90921000-9 Servicii de dezinfectie si de dezinsectie (Rev.2)</t>
  </si>
  <si>
    <t xml:space="preserve">2024_ SERVICII PENTRU HORTICULTURA                                                                                                 </t>
  </si>
  <si>
    <t>77300000-3</t>
  </si>
  <si>
    <t xml:space="preserve">servicii de toaletare arbori </t>
  </si>
  <si>
    <t>77211400-6 - Servicii de taiere a arborilor (Rev.2)</t>
  </si>
  <si>
    <t>DALI OBIECTIV DE INVESTITII CSUN - 79860 lei 2022 + 22500 lei 2024 = 102360 lei</t>
  </si>
  <si>
    <t>servicii actualizare documentatie tehnico-economica DALI Sala de Sport CSUN</t>
  </si>
  <si>
    <t>71241000-9 Studii de fezabilitate, servicii de consultanta, analize</t>
  </si>
  <si>
    <t>servicii de intocmire documentatie tehnico-economica pentru Lucrari de reparatii curente la Cladirea C4 CSUN</t>
  </si>
  <si>
    <t>71322100-2  Servicii de estimare pentru lucrari publice</t>
  </si>
  <si>
    <t>DALI OBIECTIV DE INVESTITII SEDIUL CENTRAL</t>
  </si>
  <si>
    <t>CONTRACT servicii de elaborare DALI pentru Sediul Central</t>
  </si>
  <si>
    <t xml:space="preserve">2024_Servicii stiintifice si tehnice in inginerie (geologie, geofizica, meteorologie, arheologie, topografie, seismologie, hidrografie,  cartografiere, cadastru, servicii tehnice)                                                      </t>
  </si>
  <si>
    <t xml:space="preserve">  
71350000-6
Servicii stiintifice si tehnice in inginerie
(Rev.2)</t>
  </si>
  <si>
    <t>Servicii de întocmire documentație cadastrală pentru înscrierea în Cartea funciară a dreptului de proprietate asupra constructiei C1, Str. Cuartului nr.2, Constanta</t>
  </si>
  <si>
    <t>71350000-6</t>
  </si>
  <si>
    <t>Servicii intocmire documentatie topografica - plan situatie pentru actualizarea evidentelor fiscale si actualizarea doc. Cadastrale pt imobilul situat in  str. Timonei, nr. 6</t>
  </si>
  <si>
    <t xml:space="preserve">71354300-7 </t>
  </si>
  <si>
    <t>71310000-4 - Servicii de consultanţă în domeniul ingineriei şi al construcţiilor</t>
  </si>
  <si>
    <t xml:space="preserve">2024_Servicii auditare </t>
  </si>
  <si>
    <t>servicii audit Proiect MONITA anii 2024-2026</t>
  </si>
  <si>
    <t>79212000-3 servicii auditare</t>
  </si>
  <si>
    <t>servicii audit Proiect EMISAR anii 2024-2026</t>
  </si>
  <si>
    <t>proiect EMISAR</t>
  </si>
  <si>
    <t>servicii audit Proiect SicDrone anii 2024-2026</t>
  </si>
  <si>
    <t xml:space="preserve">2024_SERVICII DE CARTOGRAFIERE                                                           </t>
  </si>
  <si>
    <t>71354000-4</t>
  </si>
  <si>
    <t xml:space="preserve">2024_Servicii de evaluare a riscurilor sau a pericolelor, alta decât cea pentru construcţii                                                                                                 </t>
  </si>
  <si>
    <t>90711100-5 - Evaluare a riscurilor sau a pericolelor, alta decât cea pentru construcţii</t>
  </si>
  <si>
    <t>servicii de analiza de risc la securitate fizica pentru CSUN</t>
  </si>
  <si>
    <t>90711100-5 - Evaluare a riscurilor sau a pericolelor, alta decat cea pentru constructii (Rev.2)</t>
  </si>
  <si>
    <t xml:space="preserve">LUCRĂRI </t>
  </si>
  <si>
    <t xml:space="preserve">2024_LUCRARI DE CONSTRUCTII SI FINISARE A CONSTRUCTIILOR               </t>
  </si>
  <si>
    <t>45000000-7 Lucrari de constructii (Rev.2)</t>
  </si>
  <si>
    <t>CONTRACT Lucrari de ignifugare pod Camin Studentesc FAR 3</t>
  </si>
  <si>
    <t>45343100-4 Lucrari de ignifugare (Rev.2)</t>
  </si>
  <si>
    <t>septrembrie</t>
  </si>
  <si>
    <t>Lucrari de reparatii curente la instalatia de alimentare cu apa rece, punct termic _ CSUN</t>
  </si>
  <si>
    <t>45453000-7 Lucrari de reparatii generale si de renovare (Rev.2)</t>
  </si>
  <si>
    <t>executie modificare instalatie de utilizare a gazelor naturale la Baza Nautica, str. Cuartului nr.2</t>
  </si>
  <si>
    <t>45333000-0 Lucrari de instalare de gaz (Rev.2)</t>
  </si>
  <si>
    <t>2024_SERVICII DE INVAȚĂMÂNT (MONITORIZARE, EVALUARE PERIODICA, APROBARE)</t>
  </si>
  <si>
    <t xml:space="preserve">75121000-0 - Servicii administrative in invatamant (Rev.2) </t>
  </si>
  <si>
    <t>taxa monitorizare anuala ANR cursuri</t>
  </si>
  <si>
    <t>Supraveghere si monitorizare anuala/intermediara a cursurilor organizate de un furnizor de educatie, de formare profesionala sau de perfectionare</t>
  </si>
  <si>
    <t>Taxa actualizare informatii RNCSI Licenta Inginerie si management in domeniul transporturilor</t>
  </si>
  <si>
    <t>Evaluare periodica a programului de studii universitare de licenta "Inginerie si management in domeniul transporturilor"</t>
  </si>
  <si>
    <t>Supraveghere si monitorizare anuala/intermediara a cursurilor organizate de un furnizor de educatie, de formare profesionala sau de perfectionare- Reautorizare cursuri Operarea si Intretinerea echipamentelor electrice de inalta tensiune de la bordul navelor</t>
  </si>
  <si>
    <t>taxa acreditare program de studii universitare de doctorat Inginerie navala si navigatie</t>
  </si>
  <si>
    <t>Plata taxa afer. Evaluarii periodice a programului de studii univ de licenta " Tehnologii si sisteme de telecomunicatii"</t>
  </si>
  <si>
    <t>Infiintare domeniu de studii universitare de doctorat - Inginerie mecanica</t>
  </si>
  <si>
    <t>2024_Închiriere de macarale cu operator (45510000-5)</t>
  </si>
  <si>
    <t>Servicii inchiriere macara min. 16t</t>
  </si>
  <si>
    <t>45510000-5 - Inchiriere de macarale cu operator (Rev.2)</t>
  </si>
  <si>
    <t>2024_Servicii de învățământ și formare profesională</t>
  </si>
  <si>
    <t>80310000-0 Servicii de formare profesionala a tinerilor (Rev.2)</t>
  </si>
  <si>
    <t>Curs fata in fata cu tematica Utilizarea AI(Artificial Intelligence) in antreprenoriat 2 zile ptr. 35 de studenti UMC in perioada 25-27.10.2024</t>
  </si>
  <si>
    <t xml:space="preserve">2024_SERVICII DE CATERING ȘI SERVICII DE CANTINĂ (ANEXA 2 din Legea 98/2016)   </t>
  </si>
  <si>
    <t>55520000-1 - Servicii de catering (Rev.2)
55510000-8 - Servicii de cantina (Rev.2)</t>
  </si>
  <si>
    <t>Servicii de catering eveniment Ciber Security, 1 oferta</t>
  </si>
  <si>
    <t>55520000-1 - Servicii de catering (Rev.2)</t>
  </si>
  <si>
    <t>Servicii de catering activitatea Capitan pe nava viitorului - 60 persoane, 1 oferta</t>
  </si>
  <si>
    <t>Servicii de catering ptr. 27 participanti in perioada 24.04-25.04.2024 la evenimentul "Primul Curs de Securitate Cibernetica Maritima al Uniunii Europene"</t>
  </si>
  <si>
    <t>Servicii de catering ptr. Sesiunea de Comunicari Stiintifice a studentilor 24-26.05.2024</t>
  </si>
  <si>
    <t>60 meniuri</t>
  </si>
  <si>
    <t>servicii de coffe break perioada 17-20.06.2024, Black Sea Cyber Security Conference 2024 editia 8</t>
  </si>
  <si>
    <t>servicii de coffe break perioada 17-20.06.2024, Scoala de vara Cyber ETEE Summer School 2024 editia a treia</t>
  </si>
  <si>
    <t>Servicii de catering 13 persoane</t>
  </si>
  <si>
    <t>proiect ERASMUS 000151720</t>
  </si>
  <si>
    <t>servicii de catering ptr. 25.06.2024</t>
  </si>
  <si>
    <t>servicii de catering eveniment Scoala de vara IEEE de Antene, Propagare și aplicații RFID, 26-27 august 20224, 30 persoane</t>
  </si>
  <si>
    <t>activitate extracuriculara editia a VI-a Scoala de Vara</t>
  </si>
  <si>
    <t>servicii de catering ptr. 02-03.09.2024</t>
  </si>
  <si>
    <t>servicii de catering ptr. 16.09, 17.09, 18.09.2024</t>
  </si>
  <si>
    <t>servicii catering in perioada 16-17.09.2024</t>
  </si>
  <si>
    <t>proiect RoNaQCi</t>
  </si>
  <si>
    <t>servicii catering in 18.10.2024</t>
  </si>
  <si>
    <t>servicii catering activitate extracuriculara"S.O.S. Natura" - concurs de simulare a proceselor de mediu</t>
  </si>
  <si>
    <t xml:space="preserve">activitate extracuriculara </t>
  </si>
  <si>
    <t>Servicii de catering  - proiect CNFIS-FDI-2024-F-0669</t>
  </si>
  <si>
    <t xml:space="preserve">servicii catering activitate extracuriculara "Tinerii si energia verde" </t>
  </si>
  <si>
    <t>activitate extracuriculara</t>
  </si>
  <si>
    <t>Servicii catering pentru  activitatea " Clubul celor 3R-Reduce,refoloseste ,recicleaza"</t>
  </si>
  <si>
    <t>NOIEMBRIE</t>
  </si>
  <si>
    <t>Servicii catering pentru activitatea  " Live Green"</t>
  </si>
  <si>
    <t>Servicii de catering   55 meniuri</t>
  </si>
  <si>
    <t>Servicii de catering ptr evenimentul "Competitia de idei" pentru  40 de studenti UMC</t>
  </si>
  <si>
    <t>Servicii de catering activitate extracuriculara a concursului de microcontrolere MicroProInvent in 22.11.2024</t>
  </si>
  <si>
    <t>Servicii de catering din 28.11.2024 pentru 72 de persoane</t>
  </si>
  <si>
    <t>Servicii de catering ptr. activitate extracuriculara</t>
  </si>
  <si>
    <t xml:space="preserve">2024_SERVICII PENTRU EVENIMENTE (ANEXA 2 din Legea 98/2016)   </t>
  </si>
  <si>
    <t>79952000-2 Servicii pentru evenimente (Rev.2)</t>
  </si>
  <si>
    <t>servicii inchiriere scaune Festivitatea de absolvire, 280 bucati</t>
  </si>
  <si>
    <t>Servicii inchiriere echipamente de sonorizare ( 2 boxe, 1 mixer, 2 microfoane)</t>
  </si>
  <si>
    <t xml:space="preserve">2024_SERVICII HOTELIERE, DE RESTAURANT (ANEXA 2 din Legea 98/2016)    </t>
  </si>
  <si>
    <t>55100000-1 - Servicii hoteliere; 55300000-3 - Servicii de restaurant şi de servire a mâncării</t>
  </si>
  <si>
    <t xml:space="preserve">Cazare Chatto hotel Istanbul 27-29.02.2024, </t>
  </si>
  <si>
    <t>55100000-1 - Servicii hoteliere</t>
  </si>
  <si>
    <t xml:space="preserve">mese servite </t>
  </si>
  <si>
    <t>55300000-3 Servicii de restaurant si de servire a mancarii</t>
  </si>
  <si>
    <t>Servicii de restaurant eveniment Ciber Security in data de 21.02.2024, 1 oferta</t>
  </si>
  <si>
    <t>servicii de cazare 2 persoane, Iași, 1 oferta</t>
  </si>
  <si>
    <t>55100000-1 Servicii hoteliere</t>
  </si>
  <si>
    <t xml:space="preserve">mese servite studenti </t>
  </si>
  <si>
    <t>servicii de cazare 2 persoane, Timisoara, 25-28 aprilie</t>
  </si>
  <si>
    <t>Servicii de restaurant ptr. 27 participanti in 24.04.2024 la evenimentul "Primul Curs de Securitate Cibernetica Maritima al Uniunii Europene"</t>
  </si>
  <si>
    <t>Cazare hotel, 17.06-19.06, 1 persoana</t>
  </si>
  <si>
    <t>buget comisia europeana evenimet</t>
  </si>
  <si>
    <t>servicii de servire a mesei 17-20.06.2024, Conferinta Black Sea Cyber Security 2024 editia 8</t>
  </si>
  <si>
    <t>servicii de servire a mesei 17-20.06.2024 Cyber ETEE Summer School 2024, editia a treia</t>
  </si>
  <si>
    <t>servicii de cazare in Constanta, 24-25 aprilie 2024, 1 persoana si servicii de restaurant</t>
  </si>
  <si>
    <t>55100000-1 - Servicii hoteliere
55300000-3 Servicii de restaurant si de servire a mancarii</t>
  </si>
  <si>
    <t>buget ESDC - European Security and Defence College</t>
  </si>
  <si>
    <t>Cazare in regim hotelier 19-22 iunie 2024 Cristina Dragomir, Sorin Sintea, Mircea ZUS</t>
  </si>
  <si>
    <t>101091562 RoNaQCI-Digital-2021-QCI-01</t>
  </si>
  <si>
    <t>Cazare Iasi 17-19 octombrie</t>
  </si>
  <si>
    <t>PNRR</t>
  </si>
  <si>
    <t>Cazare Craiova 24-26 octombrie 2024</t>
  </si>
  <si>
    <t>cazare hotel Oxford 02.12.-04.12.2024 Lucian Fatu</t>
  </si>
  <si>
    <t xml:space="preserve"> 55110000 4 Servicii de cazare la hotel</t>
  </si>
  <si>
    <t>Servicii de coffee break si lunch - Proiect Ecybridge si servicii de servire a mesei</t>
  </si>
  <si>
    <t>Proiect Ecybridge</t>
  </si>
  <si>
    <t>Servicii cazare Londra ptr. deplasarea la Organizatia Maritima Internationala, Londra</t>
  </si>
  <si>
    <t xml:space="preserve">2024_ SERVICII DE PERFECȚIONARE și FORMARE PROFESIONALĂ  PERSONAL UMC                                                                                        </t>
  </si>
  <si>
    <t>Servicii de perfecţionare a personalului (79633000-0); 80530000 -8 Servicii de formare profesionala</t>
  </si>
  <si>
    <t>servicii de perfectionare in perioada 22-23.05.2024 , 2 persoane</t>
  </si>
  <si>
    <t>79633000-0</t>
  </si>
  <si>
    <t>Servicii de perfecţionare a personalului (Works - Educational Services ETEE Summer School</t>
  </si>
  <si>
    <t>79633000-0 - Servicii de perfecţionare a personalului</t>
  </si>
  <si>
    <t>ETEE Summer School</t>
  </si>
  <si>
    <t>servicii de creare si predare cursuri in cadrul Conferintei First Maritime Cybersecurity Course of the European Union, 24-25 aprilie 2024</t>
  </si>
  <si>
    <t>80330000-6 Servicii de formare profesionala in domeniul securitatii</t>
  </si>
  <si>
    <t>servicii de creare si predare cursuri in cadrul Conferintei First Maritime Cybersecurity Course of the European Union, iunie 2024</t>
  </si>
  <si>
    <t>Curs Consilier orientare privind cariera cod COR 242306</t>
  </si>
  <si>
    <t>80530000-8 Servicii de formare profesionala (Rev.2)</t>
  </si>
  <si>
    <t>2024_SERVICII ARTISTICE (ANEXA 2 din Legea 98/2016)</t>
  </si>
  <si>
    <t>92312000-1 Servicii artistice (Rev.2)</t>
  </si>
  <si>
    <t>Servicii artistice - Balul Bobocilor 2024</t>
  </si>
  <si>
    <t>SERVICII DE FURNIZARE UTILITĂȚI</t>
  </si>
  <si>
    <t>2024_CONTRACTE UTILITATI</t>
  </si>
  <si>
    <t>Apa canal/2024 - RAJA</t>
  </si>
  <si>
    <t>65100000-4 Distributie de apa si servicii conexe (Rev.2)</t>
  </si>
  <si>
    <t>Apa fierbinte, incalzire/2024 - TERMOFICARE CONSTANTA SRL</t>
  </si>
  <si>
    <t>09320000-8</t>
  </si>
  <si>
    <t>Apa fierbinte, incalzire/2024 - ELECTROCENTRALE CONSTANTA (TERMOCENTRALE CONSTANTA SRL)</t>
  </si>
  <si>
    <t>Salubritate+depozitare+inchiriere containere/2024 POLARIS
Servicii de colectare si transport deseuri voluminoase</t>
  </si>
  <si>
    <t>90511000-2
90511100-3</t>
  </si>
  <si>
    <t>Servicii de colectare, incarcare si transport deseuri inerte de la CSUN</t>
  </si>
  <si>
    <t xml:space="preserve">Servicii manipulare incarcare/descarcare si transport deseuri - Sediul Central, Camin Far 3 </t>
  </si>
  <si>
    <t>90511000-2</t>
  </si>
  <si>
    <t>inchiriere container CSUN</t>
  </si>
  <si>
    <t>2024_SERVICII PRIVIND DESEURILE MENAJERE SI DESEURILE</t>
  </si>
  <si>
    <t>90500000-2</t>
  </si>
  <si>
    <t>servicii colectare deseuri chimice</t>
  </si>
  <si>
    <t>90520000-8 Servicii privind deseurile radioactive, toxice, medicale si periculoase (Rev.2)</t>
  </si>
  <si>
    <t>EXCEPȚII DE LA LEGEA 98/2016</t>
  </si>
  <si>
    <t>2024_Rovignete și permise port</t>
  </si>
  <si>
    <t>79941000-2, Servicii de taxare</t>
  </si>
  <si>
    <t>2024_Diverse taxe/ cotizații</t>
  </si>
  <si>
    <t>redeventa  ptr. Teren de 9710 mp trimestrul I-IV 2024</t>
  </si>
  <si>
    <t>redeventa  ptr. Teren de 2040 mp trimestrul IV 2023</t>
  </si>
  <si>
    <t>taxa de reinnoire a marcii UMC la OSIM</t>
  </si>
  <si>
    <t>taxa anuala de membru in cadrul BIMCO</t>
  </si>
  <si>
    <t>taxa anuala de membru in cadrul DOBROGEA NORD</t>
  </si>
  <si>
    <t>taxa participare+publicare lucrare conferinta ATOMS 2024</t>
  </si>
  <si>
    <t>Copii conforme a Licentei de transport de persoane in cont propriu ptr. autobuzele CT02UMC si CT03UMC emise de Autoritatea Rutiera Romana</t>
  </si>
  <si>
    <t>licenta transport persoane in cont propriu si copii conforme a licentei de transport persoane pentru autobuzele CT02UMC si CT03UMC emise de ARR</t>
  </si>
  <si>
    <t>taxa anuala membru Consiliul National al Rectorilor</t>
  </si>
  <si>
    <t>taxa anuala membru Asociatia Internationala a Universitatilor IAU</t>
  </si>
  <si>
    <t>redeventa  ptr. Teren de 2040 mp trimestrul I 2024</t>
  </si>
  <si>
    <t>taxa membru fondator la clusterul SMART CITY</t>
  </si>
  <si>
    <t>taxa anuala de membru in cadrul IAMU</t>
  </si>
  <si>
    <t>taxa anuala membru in cadrul WEGEMT</t>
  </si>
  <si>
    <t>taxa publicare doua articole acceptate spre publicare Conferinta MODTECH 2024</t>
  </si>
  <si>
    <t>taxa participare /publicare Conferinta ATINER Atena, Grecia 01-04.07.2024</t>
  </si>
  <si>
    <t>Taxa participare+publicare lucrare conferinta ATOM 2024 pe "Consumables and supliers; Dissemination costs"</t>
  </si>
  <si>
    <t>250 euro</t>
  </si>
  <si>
    <t>Taxa participare+publicare lucrare Seventh Int. Scientific Conference pe "Consumables and supliers; Dissemination costs"</t>
  </si>
  <si>
    <t>395 euro</t>
  </si>
  <si>
    <t>taxa participare si publicare lucrare Conferinta Alternative Energy Sources, Materials &amp; Technologies (AESMT'24)</t>
  </si>
  <si>
    <t xml:space="preserve">Taxa participare eveniment "Tomis Maritime Expo" Constanta, iunie 2024
</t>
  </si>
  <si>
    <t>taxa participare conferinta ATINER Atena, Grecia 01-04.07.2024, 1 persoana</t>
  </si>
  <si>
    <t xml:space="preserve">taxa anuala de membru in grupul DP TEG
</t>
  </si>
  <si>
    <t xml:space="preserve">taxa publicare articol activitate de cercetare Paun Mirel șI Livia Gavrilov
</t>
  </si>
  <si>
    <t xml:space="preserve">taxa reinnoire certificat pentru program productie proprie CYMAROP, nr. 12128/14.06.2023 ORDA (Oficiul Român pentru Drepturile de Autor)
</t>
  </si>
  <si>
    <t xml:space="preserve">taxa reinnoire certificat pentru Editura NAUTICA, nr. R067027/27.12.2004 OSIM (Oficiul de Stat pentru Inventii si marci), se reinnoiecte la 10 ani
</t>
  </si>
  <si>
    <t>redeventa  ptr. Teren de 2040 mp trimestrul II 2024</t>
  </si>
  <si>
    <t>taxa anuala acreditare Centru de testare MARLINS ATC</t>
  </si>
  <si>
    <t>taxa de participare online la conferinta 4th International Symposium on Sensing and Instrumentation in IoT Era, Azores, Portugalia</t>
  </si>
  <si>
    <t>taxe de aprobare a 3 cursuri ENGLEZA MARITIMA de catre ANR</t>
  </si>
  <si>
    <t>taxa atribuire DOI revista JMTE</t>
  </si>
  <si>
    <t>taxa participare Adunare Generala nr 24 IAMU</t>
  </si>
  <si>
    <t>taxa de membru asociat al The Nautical Institute</t>
  </si>
  <si>
    <t>taxa participare SIITME 2024 16-19.10.2024, Sibiu</t>
  </si>
  <si>
    <t>taxa participare Conferinta IAMU</t>
  </si>
  <si>
    <t>taxa conferinta si taxa lucrare publicata Conferinta IEEE</t>
  </si>
  <si>
    <t>taxa atribuire DOI  - revista Journal of Marine Technology and Environment, pentru semestrul 3/2024</t>
  </si>
  <si>
    <t>Conference Registration Student</t>
  </si>
  <si>
    <t>Taxa anuala ASN perioada 01.12.2024-30.11.2025</t>
  </si>
  <si>
    <t xml:space="preserve">2024_MASINI DE LAMINARE </t>
  </si>
  <si>
    <t>42932100-9 Masini de laminare (Rev.2)</t>
  </si>
  <si>
    <t>Laminator A3</t>
  </si>
  <si>
    <t>2024_AERONAVE FARA PILOT</t>
  </si>
  <si>
    <t>34711200-6- Aeronave fara pilot ( rev.2)</t>
  </si>
  <si>
    <t>Drone si echpamente de lucru la distanta, accesorii drone</t>
  </si>
  <si>
    <t>CNFIS-FDI-2024-F-0530</t>
  </si>
  <si>
    <t>REV 3</t>
  </si>
  <si>
    <r>
      <t xml:space="preserve">servicii de consultanta in vederea completarii si depunerii cererilor de finantare, precum si servicii de asistenta tehnica acordata in procesul de evaluare, selectie, contractare si implementare a proiectului </t>
    </r>
    <r>
      <rPr>
        <i/>
        <sz val="7"/>
        <rFont val="Calibri"/>
        <family val="2"/>
        <scheme val="minor"/>
      </rPr>
      <t>Consolidare, Reabilitare si Modernizare Sala de Sport CF 212366-C1</t>
    </r>
  </si>
  <si>
    <t>SERVICII SOCIALE ȘI ALTE SERVICII SPECIFICE (Anexa 2, Legea 98/2016)</t>
  </si>
  <si>
    <t>Furtun si adaptor furtun</t>
  </si>
  <si>
    <r>
      <t xml:space="preserve">CONTRACT Echipamente </t>
    </r>
    <r>
      <rPr>
        <i/>
        <sz val="7"/>
        <rFont val="Calibri"/>
        <family val="2"/>
        <scheme val="minor"/>
      </rPr>
      <t>Sistem integrat de management al producerii, transportului și distribuției energiei electrice de înaltă și joasă tensiune</t>
    </r>
  </si>
  <si>
    <r>
      <t>Produse, materiale si componente din domeniu electronic (Lot 2</t>
    </r>
    <r>
      <rPr>
        <sz val="7"/>
        <rFont val="Calibri"/>
        <family val="2"/>
      </rPr>
      <t>÷Lot 5)</t>
    </r>
  </si>
  <si>
    <r>
      <t xml:space="preserve">placute si semne de avertizare cu urmatoarele mesaje: </t>
    </r>
    <r>
      <rPr>
        <i/>
        <sz val="7"/>
        <rFont val="Calibri"/>
        <family val="2"/>
        <scheme val="minor"/>
      </rPr>
      <t>obiectiv supravegheat video semn exterior; accesul interzis persoanelor neautorizate; accesul interzis; set indicatoare trage/impinge; pastrati curatenia; pericol de electrocutare</t>
    </r>
  </si>
  <si>
    <t>2024_ SERVICII DE COMISIONAR ÎN VAMĂ-FARA OFERTA!</t>
  </si>
  <si>
    <t xml:space="preserve">2024_SERVICII  DE PROIECTARE DIVERSE SERVICII DE ARHITECTURĂ, DE CONSTRUCȚII, DE INGINERIE ȘI DE INSPECȚIE </t>
  </si>
  <si>
    <t xml:space="preserve">71241000-9
71000000-8
</t>
  </si>
  <si>
    <t>2024_Servicii de consultanţă în domeniul ingineriei şi al construcţiilor (SERVICII  DE AUDIT ENERGETIC,  SERVICII DE EXPERTIZARE TEHNICĂ A CLĂDIRILOR, ……………….)                                                                                                        cel puțin o ofertă</t>
  </si>
  <si>
    <t>Materiale personalizate ( tricou marinaresc 25 buc; geanta de plaja 100 buc; steag hartie 500 buc; ghirlanad stegulete 1 buc; steag exterior 2 buc; postament steag 2 buc, baloane heliu 100 buc; mingi plaja 200 buc; scaun pliabil  25 buc</t>
  </si>
  <si>
    <t>Sef Serviciul Achizitii publice,</t>
  </si>
  <si>
    <t>Mădălina Moldoveanu</t>
  </si>
  <si>
    <t xml:space="preserve">         Leca - Ștefan Ioana                                                                                                                                                                        </t>
  </si>
  <si>
    <t>Mitu Denisa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</si>
</sst>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u/>
      <sz val="11"/>
      <color theme="10"/>
      <name val="Calibri"/>
      <family val="2"/>
      <scheme val="minor"/>
    </font>
    <font>
      <sz val="7"/>
      <name val="Calibri"/>
      <family val="2"/>
      <scheme val="minor"/>
    </font>
    <font>
      <sz val="7"/>
      <name val="Calibri"/>
      <family val="2"/>
    </font>
    <font>
      <i/>
      <sz val="7"/>
      <name val="Calibri"/>
      <family val="2"/>
      <scheme val="minor"/>
    </font>
    <font>
      <sz val="7"/>
      <name val="Segoe U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cellStyleXfs>
  <cellXfs count="48">
    <xf numFmtId="0" fontId="0" fillId="0" borderId="0" xfId="0"/>
    <xf numFmtId="43" fontId="5" fillId="2" borderId="1" xfId="4" applyFont="1" applyFill="1" applyBorder="1" applyAlignment="1">
      <alignment horizontal="center" vertical="center" wrapText="1"/>
    </xf>
    <xf numFmtId="0" fontId="5" fillId="2" borderId="1" xfId="3" applyFont="1" applyFill="1" applyBorder="1" applyAlignment="1">
      <alignment horizontal="center" vertical="center" wrapText="1" shrinkToFit="1"/>
    </xf>
    <xf numFmtId="0" fontId="5" fillId="2" borderId="1" xfId="6" applyFont="1" applyFill="1" applyBorder="1" applyAlignment="1">
      <alignment horizontal="center" vertical="center" wrapText="1"/>
    </xf>
    <xf numFmtId="0" fontId="5" fillId="2" borderId="1" xfId="3" applyFont="1" applyFill="1" applyBorder="1" applyAlignment="1">
      <alignment horizontal="left" vertical="center" wrapText="1"/>
    </xf>
    <xf numFmtId="43" fontId="5" fillId="2" borderId="1" xfId="3" applyNumberFormat="1" applyFont="1" applyFill="1" applyBorder="1" applyAlignment="1">
      <alignment horizontal="center" vertical="center" wrapText="1"/>
    </xf>
    <xf numFmtId="0" fontId="5" fillId="2" borderId="0" xfId="3" applyFont="1" applyFill="1" applyAlignment="1">
      <alignment horizontal="center" vertical="center" wrapText="1"/>
    </xf>
    <xf numFmtId="4" fontId="5" fillId="2" borderId="1" xfId="3" applyNumberFormat="1" applyFont="1" applyFill="1" applyBorder="1" applyAlignment="1">
      <alignment horizontal="center" vertical="center" wrapText="1"/>
    </xf>
    <xf numFmtId="0" fontId="5" fillId="2" borderId="0" xfId="3" applyFont="1" applyFill="1" applyAlignment="1">
      <alignment vertical="center" wrapText="1"/>
    </xf>
    <xf numFmtId="0" fontId="5" fillId="2" borderId="1" xfId="5" applyFont="1" applyFill="1" applyBorder="1" applyAlignment="1">
      <alignment horizontal="center" vertical="center" wrapText="1"/>
    </xf>
    <xf numFmtId="0" fontId="5" fillId="2" borderId="1" xfId="7" applyFont="1" applyFill="1" applyBorder="1" applyAlignment="1">
      <alignment horizontal="center" vertical="center" wrapText="1"/>
    </xf>
    <xf numFmtId="44" fontId="5" fillId="2" borderId="1" xfId="2"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43" fontId="5" fillId="2" borderId="1" xfId="4" applyFont="1" applyFill="1" applyBorder="1" applyAlignment="1">
      <alignment horizontal="left" vertical="center" wrapText="1"/>
    </xf>
    <xf numFmtId="0" fontId="8"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0" fontId="5" fillId="2" borderId="0" xfId="3" applyFont="1" applyFill="1" applyAlignment="1">
      <alignment horizontal="center" vertical="center" wrapText="1" shrinkToFit="1"/>
    </xf>
    <xf numFmtId="0" fontId="3" fillId="2" borderId="0" xfId="3" applyFont="1" applyFill="1" applyAlignment="1">
      <alignment horizontal="center" vertical="center" wrapText="1"/>
    </xf>
    <xf numFmtId="17"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1" xfId="3" applyFont="1" applyFill="1" applyBorder="1" applyAlignment="1">
      <alignment horizontal="center" vertical="center" wrapText="1"/>
    </xf>
    <xf numFmtId="17"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0" xfId="3" applyFont="1" applyFill="1" applyAlignment="1">
      <alignment horizontal="center" vertical="center" wrapText="1"/>
    </xf>
    <xf numFmtId="0" fontId="0" fillId="0" borderId="0" xfId="0" applyAlignment="1">
      <alignment horizontal="center" vertical="center" wrapText="1"/>
    </xf>
    <xf numFmtId="4" fontId="5" fillId="2" borderId="1" xfId="0" applyNumberFormat="1" applyFont="1" applyFill="1" applyBorder="1" applyAlignment="1">
      <alignment horizontal="center" vertical="center" wrapText="1" shrinkToFit="1"/>
    </xf>
    <xf numFmtId="4" fontId="5" fillId="2" borderId="1" xfId="4" applyNumberFormat="1" applyFont="1" applyFill="1" applyBorder="1" applyAlignment="1">
      <alignment horizontal="center" vertical="center" wrapText="1"/>
    </xf>
    <xf numFmtId="43" fontId="5" fillId="2" borderId="1" xfId="1" applyFont="1" applyFill="1" applyBorder="1" applyAlignment="1">
      <alignment horizontal="center" vertical="center" wrapText="1" shrinkToFit="1"/>
    </xf>
    <xf numFmtId="43" fontId="5" fillId="2" borderId="1" xfId="1" applyFont="1" applyFill="1" applyBorder="1" applyAlignment="1">
      <alignment horizontal="center" vertical="center" wrapText="1"/>
    </xf>
    <xf numFmtId="0" fontId="3" fillId="2" borderId="0" xfId="3" applyFont="1" applyFill="1" applyAlignment="1">
      <alignment horizontal="left" vertical="center" wrapText="1"/>
    </xf>
    <xf numFmtId="0" fontId="5" fillId="2" borderId="1" xfId="3" applyFont="1" applyFill="1" applyBorder="1" applyAlignment="1">
      <alignment horizontal="left" vertical="center" wrapText="1"/>
    </xf>
    <xf numFmtId="0" fontId="5" fillId="2" borderId="1" xfId="0" applyFont="1" applyFill="1" applyBorder="1" applyAlignment="1">
      <alignment horizontal="left" vertical="center" wrapText="1"/>
    </xf>
    <xf numFmtId="44" fontId="5" fillId="2" borderId="1" xfId="2"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0" xfId="3" applyFont="1" applyFill="1" applyAlignment="1">
      <alignment horizontal="left" vertical="center" wrapText="1"/>
    </xf>
    <xf numFmtId="0" fontId="0" fillId="0" borderId="0" xfId="0" applyAlignment="1">
      <alignment horizontal="left"/>
    </xf>
    <xf numFmtId="0" fontId="5" fillId="2" borderId="1" xfId="3" applyFont="1" applyFill="1" applyBorder="1" applyAlignment="1">
      <alignment horizontal="center" vertical="center" wrapText="1" shrinkToFit="1"/>
    </xf>
    <xf numFmtId="43" fontId="5" fillId="2" borderId="1" xfId="3" applyNumberFormat="1" applyFont="1" applyFill="1" applyBorder="1" applyAlignment="1">
      <alignment horizontal="center" vertical="center" wrapText="1" shrinkToFit="1"/>
    </xf>
    <xf numFmtId="0" fontId="5" fillId="2" borderId="1" xfId="5" applyFont="1" applyFill="1" applyBorder="1" applyAlignment="1">
      <alignment horizontal="center" vertical="center" wrapText="1" shrinkToFit="1"/>
    </xf>
    <xf numFmtId="44" fontId="5" fillId="2" borderId="1" xfId="2" applyFont="1" applyFill="1" applyBorder="1" applyAlignment="1">
      <alignment horizontal="center" vertical="center" wrapText="1" shrinkToFit="1"/>
    </xf>
    <xf numFmtId="43" fontId="5" fillId="2" borderId="1" xfId="4"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shrinkToFit="1"/>
    </xf>
    <xf numFmtId="0" fontId="8" fillId="2" borderId="1" xfId="0" applyFont="1" applyFill="1" applyBorder="1" applyAlignment="1">
      <alignment horizontal="left" vertical="center" wrapText="1"/>
    </xf>
  </cellXfs>
  <cellStyles count="8">
    <cellStyle name="Comma" xfId="1" builtinId="3"/>
    <cellStyle name="Comma 2" xfId="4"/>
    <cellStyle name="Currency" xfId="2" builtinId="4"/>
    <cellStyle name="Hyperlink" xfId="7" builtinId="8"/>
    <cellStyle name="Normal" xfId="0" builtinId="0"/>
    <cellStyle name="Normal 2" xfId="3"/>
    <cellStyle name="Normal 2 2" xfId="6"/>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82"/>
  <sheetViews>
    <sheetView tabSelected="1" topLeftCell="A758" workbookViewId="0">
      <selection activeCell="L777" sqref="L777"/>
    </sheetView>
  </sheetViews>
  <sheetFormatPr defaultRowHeight="15" x14ac:dyDescent="0.25"/>
  <cols>
    <col min="2" max="2" width="25" style="39" bestFit="1" customWidth="1"/>
    <col min="4" max="4" width="8.85546875" bestFit="1" customWidth="1"/>
    <col min="5" max="5" width="10.7109375" customWidth="1"/>
    <col min="6" max="6" width="11" customWidth="1"/>
  </cols>
  <sheetData>
    <row r="2" spans="2:7" x14ac:dyDescent="0.25">
      <c r="B2" s="27" t="s">
        <v>0</v>
      </c>
      <c r="C2" s="28"/>
      <c r="D2" s="28"/>
      <c r="E2" s="28"/>
      <c r="F2" s="28"/>
      <c r="G2" s="28"/>
    </row>
    <row r="3" spans="2:7" x14ac:dyDescent="0.25">
      <c r="B3" s="33"/>
      <c r="C3" s="20"/>
      <c r="D3" s="20"/>
      <c r="E3" s="20"/>
      <c r="F3" s="20"/>
      <c r="G3" s="20" t="s">
        <v>1105</v>
      </c>
    </row>
    <row r="4" spans="2:7" ht="18" x14ac:dyDescent="0.25">
      <c r="B4" s="34" t="s">
        <v>1</v>
      </c>
      <c r="C4" s="24" t="s">
        <v>2</v>
      </c>
      <c r="D4" s="5" t="s">
        <v>3</v>
      </c>
      <c r="E4" s="40" t="s">
        <v>4</v>
      </c>
      <c r="F4" s="24" t="s">
        <v>5</v>
      </c>
      <c r="G4" s="24" t="s">
        <v>6</v>
      </c>
    </row>
    <row r="5" spans="2:7" x14ac:dyDescent="0.25">
      <c r="B5" s="34"/>
      <c r="C5" s="24"/>
      <c r="D5" s="5" t="s">
        <v>7</v>
      </c>
      <c r="E5" s="40"/>
      <c r="F5" s="24"/>
      <c r="G5" s="24"/>
    </row>
    <row r="6" spans="2:7" ht="45" x14ac:dyDescent="0.25">
      <c r="B6" s="4" t="s">
        <v>8</v>
      </c>
      <c r="C6" s="23" t="s">
        <v>9</v>
      </c>
      <c r="D6" s="1"/>
      <c r="E6" s="2"/>
      <c r="F6" s="23"/>
      <c r="G6" s="23"/>
    </row>
    <row r="7" spans="2:7" ht="27" x14ac:dyDescent="0.25">
      <c r="B7" s="4" t="s">
        <v>10</v>
      </c>
      <c r="C7" s="23"/>
      <c r="D7" s="5">
        <v>60700</v>
      </c>
      <c r="E7" s="2" t="s">
        <v>11</v>
      </c>
      <c r="F7" s="23" t="s">
        <v>12</v>
      </c>
      <c r="G7" s="23" t="s">
        <v>12</v>
      </c>
    </row>
    <row r="8" spans="2:7" ht="27" x14ac:dyDescent="0.25">
      <c r="B8" s="4" t="s">
        <v>13</v>
      </c>
      <c r="C8" s="23" t="s">
        <v>14</v>
      </c>
      <c r="D8" s="5">
        <v>120</v>
      </c>
      <c r="E8" s="2" t="s">
        <v>11</v>
      </c>
      <c r="F8" s="23" t="s">
        <v>12</v>
      </c>
      <c r="G8" s="23" t="s">
        <v>15</v>
      </c>
    </row>
    <row r="9" spans="2:7" ht="27" x14ac:dyDescent="0.25">
      <c r="B9" s="4" t="s">
        <v>16</v>
      </c>
      <c r="C9" s="23" t="s">
        <v>14</v>
      </c>
      <c r="D9" s="5">
        <v>800</v>
      </c>
      <c r="E9" s="2" t="s">
        <v>11</v>
      </c>
      <c r="F9" s="23" t="s">
        <v>17</v>
      </c>
      <c r="G9" s="23" t="s">
        <v>17</v>
      </c>
    </row>
    <row r="10" spans="2:7" ht="45" x14ac:dyDescent="0.25">
      <c r="B10" s="4" t="s">
        <v>18</v>
      </c>
      <c r="C10" s="23" t="s">
        <v>19</v>
      </c>
      <c r="D10" s="5">
        <v>300</v>
      </c>
      <c r="E10" s="2" t="s">
        <v>11</v>
      </c>
      <c r="F10" s="23" t="s">
        <v>20</v>
      </c>
      <c r="G10" s="23" t="s">
        <v>20</v>
      </c>
    </row>
    <row r="11" spans="2:7" ht="45" x14ac:dyDescent="0.25">
      <c r="B11" s="4" t="s">
        <v>21</v>
      </c>
      <c r="C11" s="23" t="s">
        <v>19</v>
      </c>
      <c r="D11" s="5">
        <v>53</v>
      </c>
      <c r="E11" s="2" t="s">
        <v>11</v>
      </c>
      <c r="F11" s="23" t="s">
        <v>22</v>
      </c>
      <c r="G11" s="23" t="s">
        <v>22</v>
      </c>
    </row>
    <row r="12" spans="2:7" ht="54" x14ac:dyDescent="0.25">
      <c r="B12" s="4" t="s">
        <v>23</v>
      </c>
      <c r="C12" s="23" t="s">
        <v>24</v>
      </c>
      <c r="D12" s="1"/>
      <c r="E12" s="2"/>
      <c r="F12" s="23"/>
      <c r="G12" s="23"/>
    </row>
    <row r="13" spans="2:7" ht="81" x14ac:dyDescent="0.25">
      <c r="B13" s="4" t="s">
        <v>25</v>
      </c>
      <c r="C13" s="22" t="s">
        <v>26</v>
      </c>
      <c r="D13" s="1">
        <v>128954</v>
      </c>
      <c r="E13" s="2" t="s">
        <v>27</v>
      </c>
      <c r="F13" s="23" t="s">
        <v>28</v>
      </c>
      <c r="G13" s="23" t="s">
        <v>12</v>
      </c>
    </row>
    <row r="14" spans="2:7" ht="45" x14ac:dyDescent="0.25">
      <c r="B14" s="4" t="s">
        <v>29</v>
      </c>
      <c r="C14" s="22" t="s">
        <v>30</v>
      </c>
      <c r="D14" s="1">
        <v>6100</v>
      </c>
      <c r="E14" s="2" t="s">
        <v>27</v>
      </c>
      <c r="F14" s="23" t="s">
        <v>20</v>
      </c>
      <c r="G14" s="23" t="s">
        <v>22</v>
      </c>
    </row>
    <row r="15" spans="2:7" ht="27" x14ac:dyDescent="0.25">
      <c r="B15" s="4" t="s">
        <v>31</v>
      </c>
      <c r="C15" s="22" t="s">
        <v>32</v>
      </c>
      <c r="D15" s="1">
        <v>951</v>
      </c>
      <c r="E15" s="41" t="s">
        <v>11</v>
      </c>
      <c r="F15" s="23" t="s">
        <v>33</v>
      </c>
      <c r="G15" s="23" t="s">
        <v>33</v>
      </c>
    </row>
    <row r="16" spans="2:7" ht="63" x14ac:dyDescent="0.25">
      <c r="B16" s="35" t="s">
        <v>34</v>
      </c>
      <c r="C16" s="22" t="s">
        <v>35</v>
      </c>
      <c r="D16" s="1">
        <f>10000+250+1250+1000</f>
        <v>12500</v>
      </c>
      <c r="E16" s="2" t="s">
        <v>36</v>
      </c>
      <c r="F16" s="23" t="s">
        <v>37</v>
      </c>
      <c r="G16" s="23" t="s">
        <v>38</v>
      </c>
    </row>
    <row r="17" spans="2:7" ht="63" x14ac:dyDescent="0.25">
      <c r="B17" s="35" t="s">
        <v>39</v>
      </c>
      <c r="C17" s="22" t="s">
        <v>35</v>
      </c>
      <c r="D17" s="1">
        <v>1750</v>
      </c>
      <c r="E17" s="2" t="s">
        <v>36</v>
      </c>
      <c r="F17" s="23" t="s">
        <v>38</v>
      </c>
      <c r="G17" s="23" t="s">
        <v>40</v>
      </c>
    </row>
    <row r="18" spans="2:7" ht="36" x14ac:dyDescent="0.25">
      <c r="B18" s="4" t="s">
        <v>41</v>
      </c>
      <c r="C18" s="23" t="s">
        <v>42</v>
      </c>
      <c r="D18" s="1"/>
      <c r="E18" s="41"/>
      <c r="F18" s="23"/>
      <c r="G18" s="23"/>
    </row>
    <row r="19" spans="2:7" ht="36" x14ac:dyDescent="0.25">
      <c r="B19" s="4" t="s">
        <v>43</v>
      </c>
      <c r="C19" s="22" t="s">
        <v>44</v>
      </c>
      <c r="D19" s="1">
        <v>2800</v>
      </c>
      <c r="E19" s="1" t="s">
        <v>45</v>
      </c>
      <c r="F19" s="23" t="s">
        <v>28</v>
      </c>
      <c r="G19" s="23" t="s">
        <v>28</v>
      </c>
    </row>
    <row r="20" spans="2:7" ht="63" x14ac:dyDescent="0.25">
      <c r="B20" s="4" t="s">
        <v>47</v>
      </c>
      <c r="C20" s="22" t="s">
        <v>48</v>
      </c>
      <c r="D20" s="1"/>
      <c r="E20" s="41"/>
      <c r="F20" s="23"/>
      <c r="G20" s="23"/>
    </row>
    <row r="21" spans="2:7" ht="27" x14ac:dyDescent="0.25">
      <c r="B21" s="4" t="s">
        <v>49</v>
      </c>
      <c r="C21" s="22" t="s">
        <v>48</v>
      </c>
      <c r="D21" s="1">
        <v>1500</v>
      </c>
      <c r="E21" s="1" t="s">
        <v>45</v>
      </c>
      <c r="F21" s="23" t="s">
        <v>28</v>
      </c>
      <c r="G21" s="23" t="s">
        <v>28</v>
      </c>
    </row>
    <row r="22" spans="2:7" ht="27" x14ac:dyDescent="0.25">
      <c r="B22" s="4" t="s">
        <v>50</v>
      </c>
      <c r="C22" s="22" t="s">
        <v>48</v>
      </c>
      <c r="D22" s="1">
        <v>1673</v>
      </c>
      <c r="E22" s="1" t="s">
        <v>45</v>
      </c>
      <c r="F22" s="23" t="s">
        <v>28</v>
      </c>
      <c r="G22" s="23" t="s">
        <v>28</v>
      </c>
    </row>
    <row r="23" spans="2:7" ht="27" x14ac:dyDescent="0.25">
      <c r="B23" s="4" t="s">
        <v>51</v>
      </c>
      <c r="C23" s="22" t="s">
        <v>52</v>
      </c>
      <c r="D23" s="1">
        <v>5025</v>
      </c>
      <c r="E23" s="2" t="s">
        <v>27</v>
      </c>
      <c r="F23" s="23" t="s">
        <v>28</v>
      </c>
      <c r="G23" s="23" t="s">
        <v>28</v>
      </c>
    </row>
    <row r="24" spans="2:7" ht="45" x14ac:dyDescent="0.25">
      <c r="B24" s="4" t="s">
        <v>53</v>
      </c>
      <c r="C24" s="23" t="s">
        <v>54</v>
      </c>
      <c r="D24" s="1">
        <v>600</v>
      </c>
      <c r="E24" s="42" t="s">
        <v>27</v>
      </c>
      <c r="F24" s="9" t="s">
        <v>28</v>
      </c>
      <c r="G24" s="9" t="s">
        <v>12</v>
      </c>
    </row>
    <row r="25" spans="2:7" ht="27" x14ac:dyDescent="0.25">
      <c r="B25" s="4" t="s">
        <v>55</v>
      </c>
      <c r="C25" s="23" t="s">
        <v>56</v>
      </c>
      <c r="D25" s="1">
        <v>5200</v>
      </c>
      <c r="E25" s="42" t="s">
        <v>27</v>
      </c>
      <c r="F25" s="9" t="s">
        <v>28</v>
      </c>
      <c r="G25" s="9" t="s">
        <v>12</v>
      </c>
    </row>
    <row r="26" spans="2:7" ht="45" x14ac:dyDescent="0.25">
      <c r="B26" s="4" t="s">
        <v>57</v>
      </c>
      <c r="C26" s="23" t="s">
        <v>54</v>
      </c>
      <c r="D26" s="1">
        <v>2070</v>
      </c>
      <c r="E26" s="42" t="s">
        <v>27</v>
      </c>
      <c r="F26" s="9" t="s">
        <v>12</v>
      </c>
      <c r="G26" s="9" t="s">
        <v>15</v>
      </c>
    </row>
    <row r="27" spans="2:7" ht="45" x14ac:dyDescent="0.25">
      <c r="B27" s="4" t="s">
        <v>58</v>
      </c>
      <c r="C27" s="23" t="s">
        <v>54</v>
      </c>
      <c r="D27" s="1">
        <v>6150</v>
      </c>
      <c r="E27" s="42" t="s">
        <v>27</v>
      </c>
      <c r="F27" s="9" t="s">
        <v>12</v>
      </c>
      <c r="G27" s="9" t="s">
        <v>15</v>
      </c>
    </row>
    <row r="28" spans="2:7" ht="45" x14ac:dyDescent="0.25">
      <c r="B28" s="4" t="s">
        <v>59</v>
      </c>
      <c r="C28" s="23" t="s">
        <v>54</v>
      </c>
      <c r="D28" s="1">
        <v>600</v>
      </c>
      <c r="E28" s="42" t="s">
        <v>27</v>
      </c>
      <c r="F28" s="9" t="s">
        <v>12</v>
      </c>
      <c r="G28" s="9" t="s">
        <v>15</v>
      </c>
    </row>
    <row r="29" spans="2:7" ht="45" x14ac:dyDescent="0.25">
      <c r="B29" s="4" t="s">
        <v>60</v>
      </c>
      <c r="C29" s="22" t="s">
        <v>61</v>
      </c>
      <c r="D29" s="1">
        <v>1772</v>
      </c>
      <c r="E29" s="1" t="s">
        <v>62</v>
      </c>
      <c r="F29" s="9" t="s">
        <v>15</v>
      </c>
      <c r="G29" s="9" t="s">
        <v>17</v>
      </c>
    </row>
    <row r="30" spans="2:7" ht="45" x14ac:dyDescent="0.25">
      <c r="B30" s="4" t="s">
        <v>63</v>
      </c>
      <c r="C30" s="23" t="s">
        <v>54</v>
      </c>
      <c r="D30" s="1">
        <v>650</v>
      </c>
      <c r="E30" s="1" t="s">
        <v>62</v>
      </c>
      <c r="F30" s="9" t="s">
        <v>15</v>
      </c>
      <c r="G30" s="9" t="s">
        <v>17</v>
      </c>
    </row>
    <row r="31" spans="2:7" ht="36" x14ac:dyDescent="0.25">
      <c r="B31" s="4" t="s">
        <v>64</v>
      </c>
      <c r="C31" s="22" t="s">
        <v>65</v>
      </c>
      <c r="D31" s="1">
        <v>1750</v>
      </c>
      <c r="E31" s="1" t="s">
        <v>62</v>
      </c>
      <c r="F31" s="9" t="s">
        <v>20</v>
      </c>
      <c r="G31" s="9" t="s">
        <v>20</v>
      </c>
    </row>
    <row r="32" spans="2:7" ht="45" x14ac:dyDescent="0.25">
      <c r="B32" s="4" t="s">
        <v>66</v>
      </c>
      <c r="C32" s="23" t="s">
        <v>54</v>
      </c>
      <c r="D32" s="1">
        <v>1620</v>
      </c>
      <c r="E32" s="42" t="s">
        <v>67</v>
      </c>
      <c r="F32" s="9" t="s">
        <v>20</v>
      </c>
      <c r="G32" s="9" t="s">
        <v>20</v>
      </c>
    </row>
    <row r="33" spans="2:7" ht="36" x14ac:dyDescent="0.25">
      <c r="B33" s="4" t="s">
        <v>68</v>
      </c>
      <c r="C33" s="22" t="s">
        <v>69</v>
      </c>
      <c r="D33" s="7">
        <v>7000</v>
      </c>
      <c r="E33" s="2" t="s">
        <v>36</v>
      </c>
      <c r="F33" s="2" t="s">
        <v>22</v>
      </c>
      <c r="G33" s="2" t="s">
        <v>22</v>
      </c>
    </row>
    <row r="34" spans="2:7" ht="45" x14ac:dyDescent="0.25">
      <c r="B34" s="4" t="s">
        <v>70</v>
      </c>
      <c r="C34" s="14" t="s">
        <v>71</v>
      </c>
      <c r="D34" s="7">
        <v>150</v>
      </c>
      <c r="E34" s="1" t="s">
        <v>62</v>
      </c>
      <c r="F34" s="2" t="s">
        <v>22</v>
      </c>
      <c r="G34" s="2" t="s">
        <v>22</v>
      </c>
    </row>
    <row r="35" spans="2:7" ht="27" x14ac:dyDescent="0.25">
      <c r="B35" s="4" t="s">
        <v>72</v>
      </c>
      <c r="C35" s="22" t="s">
        <v>52</v>
      </c>
      <c r="D35" s="1">
        <v>7310</v>
      </c>
      <c r="E35" s="41" t="s">
        <v>11</v>
      </c>
      <c r="F35" s="23" t="s">
        <v>33</v>
      </c>
      <c r="G35" s="23" t="s">
        <v>33</v>
      </c>
    </row>
    <row r="36" spans="2:7" ht="54" x14ac:dyDescent="0.25">
      <c r="B36" s="4" t="s">
        <v>73</v>
      </c>
      <c r="C36" s="22" t="s">
        <v>74</v>
      </c>
      <c r="D36" s="7">
        <v>65</v>
      </c>
      <c r="E36" s="1" t="s">
        <v>62</v>
      </c>
      <c r="F36" s="23" t="s">
        <v>33</v>
      </c>
      <c r="G36" s="23" t="s">
        <v>33</v>
      </c>
    </row>
    <row r="37" spans="2:7" ht="27" x14ac:dyDescent="0.25">
      <c r="B37" s="4" t="s">
        <v>75</v>
      </c>
      <c r="C37" s="22" t="s">
        <v>61</v>
      </c>
      <c r="D37" s="7">
        <v>660</v>
      </c>
      <c r="E37" s="1" t="s">
        <v>62</v>
      </c>
      <c r="F37" s="23" t="s">
        <v>33</v>
      </c>
      <c r="G37" s="23" t="s">
        <v>33</v>
      </c>
    </row>
    <row r="38" spans="2:7" ht="54" x14ac:dyDescent="0.25">
      <c r="B38" s="4" t="s">
        <v>76</v>
      </c>
      <c r="C38" s="22" t="s">
        <v>74</v>
      </c>
      <c r="D38" s="7">
        <v>350</v>
      </c>
      <c r="E38" s="1" t="s">
        <v>27</v>
      </c>
      <c r="F38" s="23" t="s">
        <v>33</v>
      </c>
      <c r="G38" s="23" t="s">
        <v>33</v>
      </c>
    </row>
    <row r="39" spans="2:7" ht="54" x14ac:dyDescent="0.25">
      <c r="B39" s="4" t="s">
        <v>77</v>
      </c>
      <c r="C39" s="22" t="s">
        <v>74</v>
      </c>
      <c r="D39" s="7">
        <v>649</v>
      </c>
      <c r="E39" s="1" t="s">
        <v>27</v>
      </c>
      <c r="F39" s="23" t="s">
        <v>33</v>
      </c>
      <c r="G39" s="23" t="s">
        <v>33</v>
      </c>
    </row>
    <row r="40" spans="2:7" ht="54" x14ac:dyDescent="0.25">
      <c r="B40" s="4" t="s">
        <v>78</v>
      </c>
      <c r="C40" s="22" t="s">
        <v>74</v>
      </c>
      <c r="D40" s="7">
        <v>45</v>
      </c>
      <c r="E40" s="1" t="s">
        <v>27</v>
      </c>
      <c r="F40" s="23" t="s">
        <v>33</v>
      </c>
      <c r="G40" s="23" t="s">
        <v>33</v>
      </c>
    </row>
    <row r="41" spans="2:7" ht="54" x14ac:dyDescent="0.25">
      <c r="B41" s="4" t="s">
        <v>79</v>
      </c>
      <c r="C41" s="22" t="s">
        <v>74</v>
      </c>
      <c r="D41" s="7">
        <v>4000</v>
      </c>
      <c r="E41" s="1" t="s">
        <v>27</v>
      </c>
      <c r="F41" s="23" t="s">
        <v>33</v>
      </c>
      <c r="G41" s="23" t="s">
        <v>33</v>
      </c>
    </row>
    <row r="42" spans="2:7" ht="54" x14ac:dyDescent="0.25">
      <c r="B42" s="4" t="s">
        <v>80</v>
      </c>
      <c r="C42" s="22" t="s">
        <v>74</v>
      </c>
      <c r="D42" s="7">
        <v>660</v>
      </c>
      <c r="E42" s="1" t="s">
        <v>27</v>
      </c>
      <c r="F42" s="23" t="s">
        <v>33</v>
      </c>
      <c r="G42" s="23" t="s">
        <v>81</v>
      </c>
    </row>
    <row r="43" spans="2:7" ht="45" x14ac:dyDescent="0.25">
      <c r="B43" s="4" t="s">
        <v>82</v>
      </c>
      <c r="C43" s="22" t="s">
        <v>54</v>
      </c>
      <c r="D43" s="7">
        <v>12100</v>
      </c>
      <c r="E43" s="2" t="s">
        <v>36</v>
      </c>
      <c r="F43" s="23" t="s">
        <v>38</v>
      </c>
      <c r="G43" s="23" t="s">
        <v>83</v>
      </c>
    </row>
    <row r="44" spans="2:7" ht="27" x14ac:dyDescent="0.25">
      <c r="B44" s="4" t="s">
        <v>84</v>
      </c>
      <c r="C44" s="22" t="s">
        <v>61</v>
      </c>
      <c r="D44" s="7">
        <v>500</v>
      </c>
      <c r="E44" s="2"/>
      <c r="F44" s="23" t="s">
        <v>38</v>
      </c>
      <c r="G44" s="23" t="s">
        <v>38</v>
      </c>
    </row>
    <row r="45" spans="2:7" ht="45" x14ac:dyDescent="0.25">
      <c r="B45" s="4" t="s">
        <v>85</v>
      </c>
      <c r="C45" s="23" t="s">
        <v>54</v>
      </c>
      <c r="D45" s="7">
        <v>2800</v>
      </c>
      <c r="E45" s="1" t="s">
        <v>27</v>
      </c>
      <c r="F45" s="23" t="s">
        <v>38</v>
      </c>
      <c r="G45" s="23" t="s">
        <v>38</v>
      </c>
    </row>
    <row r="46" spans="2:7" ht="27" x14ac:dyDescent="0.25">
      <c r="B46" s="4" t="s">
        <v>86</v>
      </c>
      <c r="C46" s="23" t="s">
        <v>87</v>
      </c>
      <c r="D46" s="7">
        <v>87729.93</v>
      </c>
      <c r="E46" s="1" t="s">
        <v>62</v>
      </c>
      <c r="F46" s="23" t="s">
        <v>38</v>
      </c>
      <c r="G46" s="23" t="s">
        <v>38</v>
      </c>
    </row>
    <row r="47" spans="2:7" ht="18" x14ac:dyDescent="0.25">
      <c r="B47" s="4" t="s">
        <v>88</v>
      </c>
      <c r="C47" s="22" t="s">
        <v>89</v>
      </c>
      <c r="D47" s="7">
        <v>1250</v>
      </c>
      <c r="E47" s="1" t="s">
        <v>90</v>
      </c>
      <c r="F47" s="23" t="s">
        <v>83</v>
      </c>
      <c r="G47" s="23" t="s">
        <v>83</v>
      </c>
    </row>
    <row r="48" spans="2:7" ht="27" x14ac:dyDescent="0.25">
      <c r="B48" s="4" t="s">
        <v>86</v>
      </c>
      <c r="C48" s="23" t="s">
        <v>87</v>
      </c>
      <c r="D48" s="7">
        <v>9750</v>
      </c>
      <c r="E48" s="1" t="s">
        <v>62</v>
      </c>
      <c r="F48" s="23" t="s">
        <v>83</v>
      </c>
      <c r="G48" s="23" t="s">
        <v>83</v>
      </c>
    </row>
    <row r="49" spans="2:7" ht="36" x14ac:dyDescent="0.25">
      <c r="B49" s="4" t="s">
        <v>91</v>
      </c>
      <c r="C49" s="23" t="s">
        <v>92</v>
      </c>
      <c r="D49" s="7">
        <v>700</v>
      </c>
      <c r="E49" s="1" t="s">
        <v>27</v>
      </c>
      <c r="F49" s="23" t="s">
        <v>83</v>
      </c>
      <c r="G49" s="23" t="s">
        <v>83</v>
      </c>
    </row>
    <row r="50" spans="2:7" ht="36" x14ac:dyDescent="0.25">
      <c r="B50" s="4" t="s">
        <v>93</v>
      </c>
      <c r="C50" s="23" t="s">
        <v>92</v>
      </c>
      <c r="D50" s="7">
        <v>1008.4</v>
      </c>
      <c r="E50" s="1" t="s">
        <v>94</v>
      </c>
      <c r="F50" s="23" t="s">
        <v>83</v>
      </c>
      <c r="G50" s="23" t="s">
        <v>83</v>
      </c>
    </row>
    <row r="51" spans="2:7" ht="27" x14ac:dyDescent="0.25">
      <c r="B51" s="4" t="s">
        <v>86</v>
      </c>
      <c r="C51" s="23" t="s">
        <v>87</v>
      </c>
      <c r="D51" s="7">
        <v>107250</v>
      </c>
      <c r="E51" s="1" t="s">
        <v>62</v>
      </c>
      <c r="F51" s="23" t="s">
        <v>40</v>
      </c>
      <c r="G51" s="23" t="s">
        <v>40</v>
      </c>
    </row>
    <row r="52" spans="2:7" ht="36" x14ac:dyDescent="0.25">
      <c r="B52" s="4" t="s">
        <v>95</v>
      </c>
      <c r="C52" s="22" t="s">
        <v>96</v>
      </c>
      <c r="D52" s="7">
        <v>10400</v>
      </c>
      <c r="E52" s="1" t="s">
        <v>90</v>
      </c>
      <c r="F52" s="23" t="s">
        <v>40</v>
      </c>
      <c r="G52" s="23" t="s">
        <v>40</v>
      </c>
    </row>
    <row r="53" spans="2:7" ht="27" x14ac:dyDescent="0.25">
      <c r="B53" s="4" t="s">
        <v>97</v>
      </c>
      <c r="C53" s="23"/>
      <c r="D53" s="1"/>
      <c r="E53" s="41"/>
      <c r="F53" s="23"/>
      <c r="G53" s="23"/>
    </row>
    <row r="54" spans="2:7" ht="27" x14ac:dyDescent="0.25">
      <c r="B54" s="4" t="s">
        <v>98</v>
      </c>
      <c r="C54" s="23" t="s">
        <v>99</v>
      </c>
      <c r="D54" s="1">
        <v>2100</v>
      </c>
      <c r="E54" s="41" t="s">
        <v>27</v>
      </c>
      <c r="F54" s="23" t="s">
        <v>28</v>
      </c>
      <c r="G54" s="23" t="s">
        <v>12</v>
      </c>
    </row>
    <row r="55" spans="2:7" ht="54" x14ac:dyDescent="0.25">
      <c r="B55" s="4" t="s">
        <v>100</v>
      </c>
      <c r="C55" s="23" t="s">
        <v>101</v>
      </c>
      <c r="D55" s="1">
        <v>374</v>
      </c>
      <c r="E55" s="41" t="s">
        <v>27</v>
      </c>
      <c r="F55" s="23" t="s">
        <v>12</v>
      </c>
      <c r="G55" s="23" t="s">
        <v>15</v>
      </c>
    </row>
    <row r="56" spans="2:7" ht="27" x14ac:dyDescent="0.25">
      <c r="B56" s="4" t="s">
        <v>102</v>
      </c>
      <c r="C56" s="23" t="s">
        <v>103</v>
      </c>
      <c r="D56" s="1">
        <v>11210</v>
      </c>
      <c r="E56" s="41" t="s">
        <v>27</v>
      </c>
      <c r="F56" s="23" t="s">
        <v>12</v>
      </c>
      <c r="G56" s="23" t="s">
        <v>15</v>
      </c>
    </row>
    <row r="57" spans="2:7" ht="54" x14ac:dyDescent="0.25">
      <c r="B57" s="4" t="s">
        <v>104</v>
      </c>
      <c r="C57" s="23" t="s">
        <v>105</v>
      </c>
      <c r="D57" s="1">
        <v>3105</v>
      </c>
      <c r="E57" s="41" t="s">
        <v>27</v>
      </c>
      <c r="F57" s="23" t="s">
        <v>15</v>
      </c>
      <c r="G57" s="23" t="s">
        <v>15</v>
      </c>
    </row>
    <row r="58" spans="2:7" ht="54" x14ac:dyDescent="0.25">
      <c r="B58" s="4" t="s">
        <v>106</v>
      </c>
      <c r="C58" s="23" t="s">
        <v>105</v>
      </c>
      <c r="D58" s="1">
        <v>2991.84</v>
      </c>
      <c r="E58" s="41" t="s">
        <v>27</v>
      </c>
      <c r="F58" s="23" t="s">
        <v>17</v>
      </c>
      <c r="G58" s="23" t="s">
        <v>17</v>
      </c>
    </row>
    <row r="59" spans="2:7" ht="54" x14ac:dyDescent="0.25">
      <c r="B59" s="4" t="s">
        <v>107</v>
      </c>
      <c r="C59" s="23" t="s">
        <v>105</v>
      </c>
      <c r="D59" s="1">
        <v>1085</v>
      </c>
      <c r="E59" s="41" t="s">
        <v>27</v>
      </c>
      <c r="F59" s="23" t="s">
        <v>17</v>
      </c>
      <c r="G59" s="23" t="s">
        <v>17</v>
      </c>
    </row>
    <row r="60" spans="2:7" ht="54" x14ac:dyDescent="0.25">
      <c r="B60" s="4" t="s">
        <v>108</v>
      </c>
      <c r="C60" s="23" t="s">
        <v>105</v>
      </c>
      <c r="D60" s="1">
        <v>875</v>
      </c>
      <c r="E60" s="41" t="s">
        <v>27</v>
      </c>
      <c r="F60" s="23" t="s">
        <v>17</v>
      </c>
      <c r="G60" s="23" t="s">
        <v>17</v>
      </c>
    </row>
    <row r="61" spans="2:7" ht="27" x14ac:dyDescent="0.25">
      <c r="B61" s="4" t="s">
        <v>109</v>
      </c>
      <c r="C61" s="23" t="s">
        <v>103</v>
      </c>
      <c r="D61" s="1">
        <v>5480</v>
      </c>
      <c r="E61" s="41" t="s">
        <v>27</v>
      </c>
      <c r="F61" s="23" t="s">
        <v>22</v>
      </c>
      <c r="G61" s="23" t="s">
        <v>22</v>
      </c>
    </row>
    <row r="62" spans="2:7" ht="54" x14ac:dyDescent="0.25">
      <c r="B62" s="4" t="s">
        <v>110</v>
      </c>
      <c r="C62" s="23" t="s">
        <v>105</v>
      </c>
      <c r="D62" s="1">
        <v>470</v>
      </c>
      <c r="E62" s="41" t="s">
        <v>27</v>
      </c>
      <c r="F62" s="23" t="s">
        <v>22</v>
      </c>
      <c r="G62" s="23" t="s">
        <v>22</v>
      </c>
    </row>
    <row r="63" spans="2:7" ht="27" x14ac:dyDescent="0.25">
      <c r="B63" s="4" t="s">
        <v>111</v>
      </c>
      <c r="C63" s="23" t="s">
        <v>112</v>
      </c>
      <c r="D63" s="1">
        <v>2560</v>
      </c>
      <c r="E63" s="41" t="s">
        <v>27</v>
      </c>
      <c r="F63" s="23" t="s">
        <v>33</v>
      </c>
      <c r="G63" s="23" t="s">
        <v>38</v>
      </c>
    </row>
    <row r="64" spans="2:7" ht="27" x14ac:dyDescent="0.25">
      <c r="B64" s="4" t="s">
        <v>113</v>
      </c>
      <c r="C64" s="23" t="s">
        <v>99</v>
      </c>
      <c r="D64" s="1">
        <v>12900</v>
      </c>
      <c r="E64" s="41" t="s">
        <v>27</v>
      </c>
      <c r="F64" s="23" t="s">
        <v>33</v>
      </c>
      <c r="G64" s="23" t="s">
        <v>83</v>
      </c>
    </row>
    <row r="65" spans="2:7" ht="27" x14ac:dyDescent="0.25">
      <c r="B65" s="4" t="s">
        <v>114</v>
      </c>
      <c r="C65" s="23" t="s">
        <v>99</v>
      </c>
      <c r="D65" s="1">
        <v>2560</v>
      </c>
      <c r="E65" s="41" t="s">
        <v>27</v>
      </c>
      <c r="F65" s="23" t="s">
        <v>33</v>
      </c>
      <c r="G65" s="23" t="s">
        <v>38</v>
      </c>
    </row>
    <row r="66" spans="2:7" ht="54" x14ac:dyDescent="0.25">
      <c r="B66" s="4" t="s">
        <v>115</v>
      </c>
      <c r="C66" s="23" t="s">
        <v>101</v>
      </c>
      <c r="D66" s="1">
        <v>440</v>
      </c>
      <c r="E66" s="41" t="s">
        <v>27</v>
      </c>
      <c r="F66" s="23" t="s">
        <v>33</v>
      </c>
      <c r="G66" s="23" t="s">
        <v>81</v>
      </c>
    </row>
    <row r="67" spans="2:7" ht="54" x14ac:dyDescent="0.25">
      <c r="B67" s="35" t="s">
        <v>116</v>
      </c>
      <c r="C67" s="23" t="s">
        <v>101</v>
      </c>
      <c r="D67" s="1">
        <v>800</v>
      </c>
      <c r="E67" s="41" t="s">
        <v>27</v>
      </c>
      <c r="F67" s="23" t="s">
        <v>37</v>
      </c>
      <c r="G67" s="23" t="s">
        <v>37</v>
      </c>
    </row>
    <row r="68" spans="2:7" ht="27" x14ac:dyDescent="0.25">
      <c r="B68" s="35" t="s">
        <v>117</v>
      </c>
      <c r="C68" s="23" t="s">
        <v>99</v>
      </c>
      <c r="D68" s="1">
        <v>12900</v>
      </c>
      <c r="E68" s="41" t="s">
        <v>27</v>
      </c>
      <c r="F68" s="23" t="s">
        <v>37</v>
      </c>
      <c r="G68" s="23" t="s">
        <v>37</v>
      </c>
    </row>
    <row r="69" spans="2:7" ht="27" x14ac:dyDescent="0.25">
      <c r="B69" s="4" t="s">
        <v>118</v>
      </c>
      <c r="C69" s="23" t="s">
        <v>119</v>
      </c>
      <c r="D69" s="1">
        <v>2016</v>
      </c>
      <c r="E69" s="2" t="s">
        <v>120</v>
      </c>
      <c r="F69" s="23" t="s">
        <v>83</v>
      </c>
      <c r="G69" s="23" t="s">
        <v>83</v>
      </c>
    </row>
    <row r="70" spans="2:7" ht="27" x14ac:dyDescent="0.25">
      <c r="B70" s="4" t="s">
        <v>121</v>
      </c>
      <c r="C70" s="14" t="s">
        <v>122</v>
      </c>
      <c r="D70" s="1">
        <v>2016</v>
      </c>
      <c r="E70" s="2" t="s">
        <v>120</v>
      </c>
      <c r="F70" s="23" t="s">
        <v>83</v>
      </c>
      <c r="G70" s="23" t="s">
        <v>83</v>
      </c>
    </row>
    <row r="71" spans="2:7" ht="27" x14ac:dyDescent="0.25">
      <c r="B71" s="4" t="s">
        <v>123</v>
      </c>
      <c r="C71" s="14" t="s">
        <v>122</v>
      </c>
      <c r="D71" s="1">
        <v>11940</v>
      </c>
      <c r="E71" s="23" t="s">
        <v>62</v>
      </c>
      <c r="F71" s="23" t="s">
        <v>38</v>
      </c>
      <c r="G71" s="23" t="s">
        <v>38</v>
      </c>
    </row>
    <row r="72" spans="2:7" ht="27" x14ac:dyDescent="0.25">
      <c r="B72" s="4" t="s">
        <v>124</v>
      </c>
      <c r="C72" s="14" t="s">
        <v>122</v>
      </c>
      <c r="D72" s="1">
        <v>24200</v>
      </c>
      <c r="E72" s="23" t="s">
        <v>62</v>
      </c>
      <c r="F72" s="23" t="s">
        <v>38</v>
      </c>
      <c r="G72" s="23" t="s">
        <v>38</v>
      </c>
    </row>
    <row r="73" spans="2:7" ht="27" x14ac:dyDescent="0.25">
      <c r="B73" s="4" t="s">
        <v>125</v>
      </c>
      <c r="C73" s="14" t="s">
        <v>122</v>
      </c>
      <c r="D73" s="1">
        <v>12100</v>
      </c>
      <c r="E73" s="23" t="s">
        <v>62</v>
      </c>
      <c r="F73" s="23" t="s">
        <v>38</v>
      </c>
      <c r="G73" s="23" t="s">
        <v>38</v>
      </c>
    </row>
    <row r="74" spans="2:7" ht="54" x14ac:dyDescent="0.25">
      <c r="B74" s="4" t="s">
        <v>126</v>
      </c>
      <c r="C74" s="23" t="s">
        <v>101</v>
      </c>
      <c r="D74" s="1">
        <v>2285</v>
      </c>
      <c r="E74" s="41" t="s">
        <v>62</v>
      </c>
      <c r="F74" s="23" t="s">
        <v>38</v>
      </c>
      <c r="G74" s="23" t="s">
        <v>83</v>
      </c>
    </row>
    <row r="75" spans="2:7" ht="54" x14ac:dyDescent="0.25">
      <c r="B75" s="4" t="s">
        <v>127</v>
      </c>
      <c r="C75" s="23" t="s">
        <v>101</v>
      </c>
      <c r="D75" s="1">
        <v>3080</v>
      </c>
      <c r="E75" s="41" t="s">
        <v>62</v>
      </c>
      <c r="F75" s="23" t="s">
        <v>83</v>
      </c>
      <c r="G75" s="23" t="s">
        <v>83</v>
      </c>
    </row>
    <row r="76" spans="2:7" ht="27" x14ac:dyDescent="0.25">
      <c r="B76" s="4" t="s">
        <v>114</v>
      </c>
      <c r="C76" s="23" t="s">
        <v>99</v>
      </c>
      <c r="D76" s="1">
        <v>12900</v>
      </c>
      <c r="E76" s="41" t="s">
        <v>62</v>
      </c>
      <c r="F76" s="23" t="s">
        <v>83</v>
      </c>
      <c r="G76" s="23" t="s">
        <v>83</v>
      </c>
    </row>
    <row r="77" spans="2:7" ht="18" x14ac:dyDescent="0.25">
      <c r="B77" s="4" t="s">
        <v>128</v>
      </c>
      <c r="C77" s="23"/>
      <c r="D77" s="1"/>
      <c r="E77" s="2"/>
      <c r="F77" s="23"/>
      <c r="G77" s="23"/>
    </row>
    <row r="78" spans="2:7" ht="27" x14ac:dyDescent="0.25">
      <c r="B78" s="4" t="s">
        <v>129</v>
      </c>
      <c r="C78" s="23" t="s">
        <v>130</v>
      </c>
      <c r="D78" s="7">
        <v>1470</v>
      </c>
      <c r="E78" s="2" t="s">
        <v>27</v>
      </c>
      <c r="F78" s="23" t="s">
        <v>40</v>
      </c>
      <c r="G78" s="23" t="s">
        <v>28</v>
      </c>
    </row>
    <row r="79" spans="2:7" ht="27" x14ac:dyDescent="0.25">
      <c r="B79" s="4" t="s">
        <v>131</v>
      </c>
      <c r="C79" s="23" t="s">
        <v>130</v>
      </c>
      <c r="D79" s="7">
        <v>600</v>
      </c>
      <c r="E79" s="2" t="s">
        <v>27</v>
      </c>
      <c r="F79" s="23" t="s">
        <v>28</v>
      </c>
      <c r="G79" s="23" t="s">
        <v>28</v>
      </c>
    </row>
    <row r="80" spans="2:7" ht="36" x14ac:dyDescent="0.25">
      <c r="B80" s="4" t="s">
        <v>132</v>
      </c>
      <c r="C80" s="23" t="s">
        <v>130</v>
      </c>
      <c r="D80" s="7">
        <v>7075</v>
      </c>
      <c r="E80" s="2" t="s">
        <v>27</v>
      </c>
      <c r="F80" s="23" t="s">
        <v>28</v>
      </c>
      <c r="G80" s="23" t="s">
        <v>12</v>
      </c>
    </row>
    <row r="81" spans="2:7" ht="27" x14ac:dyDescent="0.25">
      <c r="B81" s="4" t="s">
        <v>133</v>
      </c>
      <c r="C81" s="23" t="s">
        <v>130</v>
      </c>
      <c r="D81" s="7">
        <v>2500</v>
      </c>
      <c r="E81" s="2" t="s">
        <v>27</v>
      </c>
      <c r="F81" s="23" t="s">
        <v>28</v>
      </c>
      <c r="G81" s="23" t="s">
        <v>12</v>
      </c>
    </row>
    <row r="82" spans="2:7" ht="27" x14ac:dyDescent="0.25">
      <c r="B82" s="4" t="s">
        <v>134</v>
      </c>
      <c r="C82" s="23" t="s">
        <v>130</v>
      </c>
      <c r="D82" s="7">
        <v>860</v>
      </c>
      <c r="E82" s="2" t="s">
        <v>27</v>
      </c>
      <c r="F82" s="2" t="s">
        <v>12</v>
      </c>
      <c r="G82" s="2" t="s">
        <v>12</v>
      </c>
    </row>
    <row r="83" spans="2:7" ht="27" x14ac:dyDescent="0.25">
      <c r="B83" s="4" t="s">
        <v>135</v>
      </c>
      <c r="C83" s="23" t="s">
        <v>130</v>
      </c>
      <c r="D83" s="7">
        <v>2936</v>
      </c>
      <c r="E83" s="2" t="s">
        <v>27</v>
      </c>
      <c r="F83" s="2" t="s">
        <v>12</v>
      </c>
      <c r="G83" s="2" t="s">
        <v>12</v>
      </c>
    </row>
    <row r="84" spans="2:7" ht="27" x14ac:dyDescent="0.25">
      <c r="B84" s="4" t="s">
        <v>136</v>
      </c>
      <c r="C84" s="23" t="s">
        <v>130</v>
      </c>
      <c r="D84" s="7">
        <v>3011</v>
      </c>
      <c r="E84" s="2" t="s">
        <v>27</v>
      </c>
      <c r="F84" s="2" t="s">
        <v>12</v>
      </c>
      <c r="G84" s="2" t="s">
        <v>12</v>
      </c>
    </row>
    <row r="85" spans="2:7" ht="27" x14ac:dyDescent="0.25">
      <c r="B85" s="4" t="s">
        <v>137</v>
      </c>
      <c r="C85" s="23" t="s">
        <v>130</v>
      </c>
      <c r="D85" s="7">
        <v>1500</v>
      </c>
      <c r="E85" s="2" t="s">
        <v>27</v>
      </c>
      <c r="F85" s="2" t="s">
        <v>12</v>
      </c>
      <c r="G85" s="2" t="s">
        <v>12</v>
      </c>
    </row>
    <row r="86" spans="2:7" ht="27" x14ac:dyDescent="0.25">
      <c r="B86" s="4" t="s">
        <v>138</v>
      </c>
      <c r="C86" s="23" t="s">
        <v>130</v>
      </c>
      <c r="D86" s="7">
        <v>1900</v>
      </c>
      <c r="E86" s="2" t="s">
        <v>27</v>
      </c>
      <c r="F86" s="2" t="s">
        <v>15</v>
      </c>
      <c r="G86" s="2" t="s">
        <v>17</v>
      </c>
    </row>
    <row r="87" spans="2:7" ht="27" x14ac:dyDescent="0.25">
      <c r="B87" s="4" t="s">
        <v>139</v>
      </c>
      <c r="C87" s="23" t="s">
        <v>130</v>
      </c>
      <c r="D87" s="7">
        <v>4500</v>
      </c>
      <c r="E87" s="2" t="s">
        <v>27</v>
      </c>
      <c r="F87" s="2" t="s">
        <v>17</v>
      </c>
      <c r="G87" s="2" t="s">
        <v>17</v>
      </c>
    </row>
    <row r="88" spans="2:7" ht="27" x14ac:dyDescent="0.25">
      <c r="B88" s="4" t="s">
        <v>140</v>
      </c>
      <c r="C88" s="23" t="s">
        <v>130</v>
      </c>
      <c r="D88" s="7">
        <v>1600</v>
      </c>
      <c r="E88" s="2" t="s">
        <v>27</v>
      </c>
      <c r="F88" s="2" t="s">
        <v>17</v>
      </c>
      <c r="G88" s="2" t="s">
        <v>17</v>
      </c>
    </row>
    <row r="89" spans="2:7" ht="27" x14ac:dyDescent="0.25">
      <c r="B89" s="4" t="s">
        <v>141</v>
      </c>
      <c r="C89" s="23" t="s">
        <v>130</v>
      </c>
      <c r="D89" s="7">
        <v>659</v>
      </c>
      <c r="E89" s="2" t="s">
        <v>27</v>
      </c>
      <c r="F89" s="2" t="s">
        <v>17</v>
      </c>
      <c r="G89" s="2" t="s">
        <v>17</v>
      </c>
    </row>
    <row r="90" spans="2:7" ht="27" x14ac:dyDescent="0.25">
      <c r="B90" s="4" t="s">
        <v>142</v>
      </c>
      <c r="C90" s="23" t="s">
        <v>130</v>
      </c>
      <c r="D90" s="7">
        <v>2129</v>
      </c>
      <c r="E90" s="2" t="s">
        <v>27</v>
      </c>
      <c r="F90" s="2" t="s">
        <v>17</v>
      </c>
      <c r="G90" s="2" t="s">
        <v>17</v>
      </c>
    </row>
    <row r="91" spans="2:7" ht="27" x14ac:dyDescent="0.25">
      <c r="B91" s="4" t="s">
        <v>143</v>
      </c>
      <c r="C91" s="23" t="s">
        <v>130</v>
      </c>
      <c r="D91" s="7">
        <v>1630</v>
      </c>
      <c r="E91" s="2" t="s">
        <v>27</v>
      </c>
      <c r="F91" s="2" t="s">
        <v>17</v>
      </c>
      <c r="G91" s="2" t="s">
        <v>17</v>
      </c>
    </row>
    <row r="92" spans="2:7" ht="27" x14ac:dyDescent="0.25">
      <c r="B92" s="4" t="s">
        <v>144</v>
      </c>
      <c r="C92" s="23" t="s">
        <v>130</v>
      </c>
      <c r="D92" s="7">
        <v>3302</v>
      </c>
      <c r="E92" s="2" t="s">
        <v>27</v>
      </c>
      <c r="F92" s="2" t="s">
        <v>20</v>
      </c>
      <c r="G92" s="2" t="s">
        <v>20</v>
      </c>
    </row>
    <row r="93" spans="2:7" ht="27" x14ac:dyDescent="0.25">
      <c r="B93" s="4" t="s">
        <v>145</v>
      </c>
      <c r="C93" s="23" t="s">
        <v>130</v>
      </c>
      <c r="D93" s="7">
        <v>3656</v>
      </c>
      <c r="E93" s="2" t="s">
        <v>27</v>
      </c>
      <c r="F93" s="2" t="s">
        <v>20</v>
      </c>
      <c r="G93" s="2" t="s">
        <v>20</v>
      </c>
    </row>
    <row r="94" spans="2:7" ht="27" x14ac:dyDescent="0.25">
      <c r="B94" s="4" t="s">
        <v>146</v>
      </c>
      <c r="C94" s="23" t="s">
        <v>130</v>
      </c>
      <c r="D94" s="7">
        <v>995</v>
      </c>
      <c r="E94" s="2" t="s">
        <v>27</v>
      </c>
      <c r="F94" s="2" t="s">
        <v>22</v>
      </c>
      <c r="G94" s="2" t="s">
        <v>22</v>
      </c>
    </row>
    <row r="95" spans="2:7" ht="27" x14ac:dyDescent="0.25">
      <c r="B95" s="4" t="s">
        <v>147</v>
      </c>
      <c r="C95" s="23" t="s">
        <v>130</v>
      </c>
      <c r="D95" s="7">
        <v>2190</v>
      </c>
      <c r="E95" s="2" t="s">
        <v>27</v>
      </c>
      <c r="F95" s="2" t="s">
        <v>22</v>
      </c>
      <c r="G95" s="2" t="s">
        <v>22</v>
      </c>
    </row>
    <row r="96" spans="2:7" ht="27" x14ac:dyDescent="0.25">
      <c r="B96" s="4" t="s">
        <v>148</v>
      </c>
      <c r="C96" s="23" t="s">
        <v>130</v>
      </c>
      <c r="D96" s="7">
        <v>2820</v>
      </c>
      <c r="E96" s="2" t="s">
        <v>27</v>
      </c>
      <c r="F96" s="2" t="s">
        <v>22</v>
      </c>
      <c r="G96" s="2" t="s">
        <v>22</v>
      </c>
    </row>
    <row r="97" spans="2:7" ht="27" x14ac:dyDescent="0.25">
      <c r="B97" s="4" t="s">
        <v>148</v>
      </c>
      <c r="C97" s="23" t="s">
        <v>130</v>
      </c>
      <c r="D97" s="7">
        <v>2820</v>
      </c>
      <c r="E97" s="2" t="s">
        <v>27</v>
      </c>
      <c r="F97" s="2" t="s">
        <v>22</v>
      </c>
      <c r="G97" s="2" t="s">
        <v>22</v>
      </c>
    </row>
    <row r="98" spans="2:7" ht="27" x14ac:dyDescent="0.25">
      <c r="B98" s="4" t="s">
        <v>149</v>
      </c>
      <c r="C98" s="23" t="s">
        <v>130</v>
      </c>
      <c r="D98" s="7">
        <v>5126</v>
      </c>
      <c r="E98" s="2" t="s">
        <v>27</v>
      </c>
      <c r="F98" s="2" t="s">
        <v>22</v>
      </c>
      <c r="G98" s="2" t="s">
        <v>22</v>
      </c>
    </row>
    <row r="99" spans="2:7" ht="27" x14ac:dyDescent="0.25">
      <c r="B99" s="4" t="s">
        <v>150</v>
      </c>
      <c r="C99" s="23" t="s">
        <v>130</v>
      </c>
      <c r="D99" s="7">
        <v>1727</v>
      </c>
      <c r="E99" s="2" t="s">
        <v>27</v>
      </c>
      <c r="F99" s="2" t="s">
        <v>22</v>
      </c>
      <c r="G99" s="2" t="s">
        <v>22</v>
      </c>
    </row>
    <row r="100" spans="2:7" ht="27" x14ac:dyDescent="0.25">
      <c r="B100" s="4" t="s">
        <v>151</v>
      </c>
      <c r="C100" s="23" t="s">
        <v>130</v>
      </c>
      <c r="D100" s="7">
        <v>1557</v>
      </c>
      <c r="E100" s="2" t="s">
        <v>27</v>
      </c>
      <c r="F100" s="2" t="s">
        <v>22</v>
      </c>
      <c r="G100" s="2" t="s">
        <v>22</v>
      </c>
    </row>
    <row r="101" spans="2:7" ht="27" x14ac:dyDescent="0.25">
      <c r="B101" s="4" t="s">
        <v>149</v>
      </c>
      <c r="C101" s="23" t="s">
        <v>130</v>
      </c>
      <c r="D101" s="7">
        <v>5126</v>
      </c>
      <c r="E101" s="2" t="s">
        <v>27</v>
      </c>
      <c r="F101" s="2" t="s">
        <v>22</v>
      </c>
      <c r="G101" s="2" t="s">
        <v>22</v>
      </c>
    </row>
    <row r="102" spans="2:7" ht="27" x14ac:dyDescent="0.25">
      <c r="B102" s="4" t="s">
        <v>152</v>
      </c>
      <c r="C102" s="23" t="s">
        <v>130</v>
      </c>
      <c r="D102" s="7">
        <v>3704</v>
      </c>
      <c r="E102" s="2" t="s">
        <v>27</v>
      </c>
      <c r="F102" s="2" t="s">
        <v>22</v>
      </c>
      <c r="G102" s="2" t="s">
        <v>22</v>
      </c>
    </row>
    <row r="103" spans="2:7" ht="27" x14ac:dyDescent="0.25">
      <c r="B103" s="4" t="s">
        <v>153</v>
      </c>
      <c r="C103" s="23" t="s">
        <v>130</v>
      </c>
      <c r="D103" s="7">
        <v>3043</v>
      </c>
      <c r="E103" s="2" t="s">
        <v>27</v>
      </c>
      <c r="F103" s="2" t="s">
        <v>22</v>
      </c>
      <c r="G103" s="2" t="s">
        <v>22</v>
      </c>
    </row>
    <row r="104" spans="2:7" ht="27" x14ac:dyDescent="0.25">
      <c r="B104" s="4" t="s">
        <v>149</v>
      </c>
      <c r="C104" s="23" t="s">
        <v>130</v>
      </c>
      <c r="D104" s="7">
        <v>5123</v>
      </c>
      <c r="E104" s="2" t="s">
        <v>27</v>
      </c>
      <c r="F104" s="2" t="s">
        <v>22</v>
      </c>
      <c r="G104" s="2" t="s">
        <v>22</v>
      </c>
    </row>
    <row r="105" spans="2:7" ht="27" x14ac:dyDescent="0.25">
      <c r="B105" s="4" t="s">
        <v>154</v>
      </c>
      <c r="C105" s="23" t="s">
        <v>130</v>
      </c>
      <c r="D105" s="7">
        <v>3977</v>
      </c>
      <c r="E105" s="2" t="s">
        <v>27</v>
      </c>
      <c r="F105" s="2" t="s">
        <v>33</v>
      </c>
      <c r="G105" s="2" t="s">
        <v>33</v>
      </c>
    </row>
    <row r="106" spans="2:7" ht="27" x14ac:dyDescent="0.25">
      <c r="B106" s="4" t="s">
        <v>155</v>
      </c>
      <c r="C106" s="23" t="s">
        <v>130</v>
      </c>
      <c r="D106" s="7">
        <v>2500</v>
      </c>
      <c r="E106" s="2" t="s">
        <v>27</v>
      </c>
      <c r="F106" s="2" t="s">
        <v>33</v>
      </c>
      <c r="G106" s="2" t="s">
        <v>81</v>
      </c>
    </row>
    <row r="107" spans="2:7" ht="27" x14ac:dyDescent="0.25">
      <c r="B107" s="4" t="s">
        <v>156</v>
      </c>
      <c r="C107" s="23" t="s">
        <v>130</v>
      </c>
      <c r="D107" s="7">
        <v>400</v>
      </c>
      <c r="E107" s="2" t="s">
        <v>27</v>
      </c>
      <c r="F107" s="2" t="s">
        <v>81</v>
      </c>
      <c r="G107" s="2" t="s">
        <v>81</v>
      </c>
    </row>
    <row r="108" spans="2:7" ht="27" x14ac:dyDescent="0.25">
      <c r="B108" s="4" t="s">
        <v>157</v>
      </c>
      <c r="C108" s="23" t="s">
        <v>130</v>
      </c>
      <c r="D108" s="7">
        <v>5000</v>
      </c>
      <c r="E108" s="2" t="s">
        <v>62</v>
      </c>
      <c r="F108" s="2" t="s">
        <v>81</v>
      </c>
      <c r="G108" s="2" t="s">
        <v>81</v>
      </c>
    </row>
    <row r="109" spans="2:7" ht="27" x14ac:dyDescent="0.25">
      <c r="B109" s="4" t="s">
        <v>158</v>
      </c>
      <c r="C109" s="23" t="s">
        <v>130</v>
      </c>
      <c r="D109" s="7">
        <v>685</v>
      </c>
      <c r="E109" s="2" t="s">
        <v>62</v>
      </c>
      <c r="F109" s="2" t="s">
        <v>37</v>
      </c>
      <c r="G109" s="2" t="s">
        <v>37</v>
      </c>
    </row>
    <row r="110" spans="2:7" ht="27" x14ac:dyDescent="0.25">
      <c r="B110" s="4" t="s">
        <v>134</v>
      </c>
      <c r="C110" s="23" t="s">
        <v>130</v>
      </c>
      <c r="D110" s="7">
        <v>800</v>
      </c>
      <c r="E110" s="2" t="s">
        <v>62</v>
      </c>
      <c r="F110" s="2" t="s">
        <v>37</v>
      </c>
      <c r="G110" s="23" t="s">
        <v>38</v>
      </c>
    </row>
    <row r="111" spans="2:7" ht="27" x14ac:dyDescent="0.25">
      <c r="B111" s="4" t="s">
        <v>159</v>
      </c>
      <c r="C111" s="23" t="s">
        <v>130</v>
      </c>
      <c r="D111" s="7">
        <f>2016+1000</f>
        <v>3016</v>
      </c>
      <c r="E111" s="2" t="s">
        <v>120</v>
      </c>
      <c r="F111" s="2" t="s">
        <v>83</v>
      </c>
      <c r="G111" s="23" t="s">
        <v>83</v>
      </c>
    </row>
    <row r="112" spans="2:7" ht="27" x14ac:dyDescent="0.25">
      <c r="B112" s="4" t="s">
        <v>160</v>
      </c>
      <c r="C112" s="23" t="s">
        <v>130</v>
      </c>
      <c r="D112" s="7">
        <v>1360</v>
      </c>
      <c r="E112" s="2" t="s">
        <v>62</v>
      </c>
      <c r="F112" s="2" t="s">
        <v>83</v>
      </c>
      <c r="G112" s="23" t="s">
        <v>83</v>
      </c>
    </row>
    <row r="113" spans="2:7" ht="27" x14ac:dyDescent="0.25">
      <c r="B113" s="4" t="s">
        <v>161</v>
      </c>
      <c r="C113" s="23" t="s">
        <v>130</v>
      </c>
      <c r="D113" s="7">
        <v>552</v>
      </c>
      <c r="E113" s="2" t="s">
        <v>62</v>
      </c>
      <c r="F113" s="2" t="s">
        <v>83</v>
      </c>
      <c r="G113" s="23" t="s">
        <v>83</v>
      </c>
    </row>
    <row r="114" spans="2:7" ht="27" x14ac:dyDescent="0.25">
      <c r="B114" s="4" t="s">
        <v>162</v>
      </c>
      <c r="C114" s="23" t="s">
        <v>130</v>
      </c>
      <c r="D114" s="7">
        <v>650</v>
      </c>
      <c r="E114" s="2" t="s">
        <v>62</v>
      </c>
      <c r="F114" s="2" t="s">
        <v>83</v>
      </c>
      <c r="G114" s="23" t="s">
        <v>83</v>
      </c>
    </row>
    <row r="115" spans="2:7" ht="27" x14ac:dyDescent="0.25">
      <c r="B115" s="4" t="s">
        <v>163</v>
      </c>
      <c r="C115" s="23" t="s">
        <v>130</v>
      </c>
      <c r="D115" s="7">
        <v>5600</v>
      </c>
      <c r="E115" s="2" t="s">
        <v>62</v>
      </c>
      <c r="F115" s="2" t="s">
        <v>83</v>
      </c>
      <c r="G115" s="23" t="s">
        <v>40</v>
      </c>
    </row>
    <row r="116" spans="2:7" ht="27" x14ac:dyDescent="0.25">
      <c r="B116" s="4" t="s">
        <v>163</v>
      </c>
      <c r="C116" s="23" t="s">
        <v>130</v>
      </c>
      <c r="D116" s="7">
        <v>3210</v>
      </c>
      <c r="E116" s="2" t="s">
        <v>62</v>
      </c>
      <c r="F116" s="2" t="s">
        <v>83</v>
      </c>
      <c r="G116" s="23" t="s">
        <v>40</v>
      </c>
    </row>
    <row r="117" spans="2:7" ht="27" x14ac:dyDescent="0.25">
      <c r="B117" s="4" t="s">
        <v>164</v>
      </c>
      <c r="C117" s="23" t="s">
        <v>130</v>
      </c>
      <c r="D117" s="7">
        <v>5442</v>
      </c>
      <c r="E117" s="2" t="s">
        <v>62</v>
      </c>
      <c r="F117" s="2" t="s">
        <v>83</v>
      </c>
      <c r="G117" s="23" t="s">
        <v>40</v>
      </c>
    </row>
    <row r="118" spans="2:7" ht="27" x14ac:dyDescent="0.25">
      <c r="B118" s="4" t="s">
        <v>165</v>
      </c>
      <c r="C118" s="23" t="s">
        <v>130</v>
      </c>
      <c r="D118" s="7">
        <v>4018</v>
      </c>
      <c r="E118" s="2" t="s">
        <v>62</v>
      </c>
      <c r="F118" s="2" t="s">
        <v>83</v>
      </c>
      <c r="G118" s="23" t="s">
        <v>40</v>
      </c>
    </row>
    <row r="119" spans="2:7" ht="27" x14ac:dyDescent="0.25">
      <c r="B119" s="4" t="s">
        <v>166</v>
      </c>
      <c r="C119" s="23" t="s">
        <v>130</v>
      </c>
      <c r="D119" s="7">
        <v>1100</v>
      </c>
      <c r="E119" s="2" t="s">
        <v>62</v>
      </c>
      <c r="F119" s="2" t="s">
        <v>40</v>
      </c>
      <c r="G119" s="23" t="s">
        <v>40</v>
      </c>
    </row>
    <row r="120" spans="2:7" ht="27" x14ac:dyDescent="0.25">
      <c r="B120" s="4" t="s">
        <v>167</v>
      </c>
      <c r="C120" s="23" t="s">
        <v>130</v>
      </c>
      <c r="D120" s="7">
        <v>2340</v>
      </c>
      <c r="E120" s="2" t="s">
        <v>62</v>
      </c>
      <c r="F120" s="2" t="s">
        <v>40</v>
      </c>
      <c r="G120" s="23" t="s">
        <v>40</v>
      </c>
    </row>
    <row r="121" spans="2:7" ht="27" x14ac:dyDescent="0.25">
      <c r="B121" s="4" t="s">
        <v>168</v>
      </c>
      <c r="C121" s="23" t="s">
        <v>130</v>
      </c>
      <c r="D121" s="7">
        <v>931.77</v>
      </c>
      <c r="E121" s="2" t="s">
        <v>62</v>
      </c>
      <c r="F121" s="2" t="s">
        <v>40</v>
      </c>
      <c r="G121" s="23" t="s">
        <v>40</v>
      </c>
    </row>
    <row r="122" spans="2:7" ht="27" x14ac:dyDescent="0.25">
      <c r="B122" s="4" t="s">
        <v>169</v>
      </c>
      <c r="C122" s="23" t="s">
        <v>130</v>
      </c>
      <c r="D122" s="7">
        <v>400</v>
      </c>
      <c r="E122" s="2" t="s">
        <v>62</v>
      </c>
      <c r="F122" s="2" t="s">
        <v>40</v>
      </c>
      <c r="G122" s="23" t="s">
        <v>28</v>
      </c>
    </row>
    <row r="123" spans="2:7" ht="18" x14ac:dyDescent="0.25">
      <c r="B123" s="35" t="s">
        <v>170</v>
      </c>
      <c r="C123" s="23"/>
      <c r="D123" s="5"/>
      <c r="E123" s="2"/>
      <c r="F123" s="2"/>
      <c r="G123" s="2"/>
    </row>
    <row r="124" spans="2:7" ht="45" x14ac:dyDescent="0.25">
      <c r="B124" s="4" t="s">
        <v>171</v>
      </c>
      <c r="C124" s="22" t="s">
        <v>172</v>
      </c>
      <c r="D124" s="5" t="s">
        <v>173</v>
      </c>
      <c r="E124" s="2" t="s">
        <v>36</v>
      </c>
      <c r="F124" s="2" t="s">
        <v>20</v>
      </c>
      <c r="G124" s="2" t="s">
        <v>20</v>
      </c>
    </row>
    <row r="125" spans="2:7" ht="36" x14ac:dyDescent="0.25">
      <c r="B125" s="4" t="s">
        <v>174</v>
      </c>
      <c r="C125" s="23" t="s">
        <v>175</v>
      </c>
      <c r="D125" s="1"/>
      <c r="E125" s="2"/>
      <c r="F125" s="23"/>
      <c r="G125" s="23"/>
    </row>
    <row r="126" spans="2:7" ht="45" x14ac:dyDescent="0.25">
      <c r="B126" s="4" t="s">
        <v>176</v>
      </c>
      <c r="C126" s="12" t="s">
        <v>177</v>
      </c>
      <c r="D126" s="1">
        <v>1377</v>
      </c>
      <c r="E126" s="2" t="s">
        <v>27</v>
      </c>
      <c r="F126" s="2" t="s">
        <v>12</v>
      </c>
      <c r="G126" s="2" t="s">
        <v>12</v>
      </c>
    </row>
    <row r="127" spans="2:7" ht="81" x14ac:dyDescent="0.25">
      <c r="B127" s="4" t="s">
        <v>178</v>
      </c>
      <c r="C127" s="23" t="s">
        <v>179</v>
      </c>
      <c r="D127" s="1"/>
      <c r="E127" s="2"/>
      <c r="F127" s="23"/>
      <c r="G127" s="23"/>
    </row>
    <row r="128" spans="2:7" ht="54" x14ac:dyDescent="0.25">
      <c r="B128" s="4" t="s">
        <v>180</v>
      </c>
      <c r="C128" s="22" t="s">
        <v>181</v>
      </c>
      <c r="D128" s="1">
        <v>9640</v>
      </c>
      <c r="E128" s="2" t="s">
        <v>62</v>
      </c>
      <c r="F128" s="2" t="s">
        <v>28</v>
      </c>
      <c r="G128" s="2" t="s">
        <v>12</v>
      </c>
    </row>
    <row r="129" spans="2:7" ht="45" x14ac:dyDescent="0.25">
      <c r="B129" s="4" t="s">
        <v>182</v>
      </c>
      <c r="C129" s="22" t="s">
        <v>181</v>
      </c>
      <c r="D129" s="1">
        <v>7600</v>
      </c>
      <c r="E129" s="2" t="s">
        <v>62</v>
      </c>
      <c r="F129" s="2" t="s">
        <v>37</v>
      </c>
      <c r="G129" s="2" t="s">
        <v>83</v>
      </c>
    </row>
    <row r="130" spans="2:7" ht="27" x14ac:dyDescent="0.25">
      <c r="B130" s="4" t="s">
        <v>183</v>
      </c>
      <c r="C130" s="23" t="s">
        <v>184</v>
      </c>
      <c r="D130" s="1"/>
      <c r="E130" s="2"/>
      <c r="F130" s="23"/>
      <c r="G130" s="23"/>
    </row>
    <row r="131" spans="2:7" ht="45" x14ac:dyDescent="0.25">
      <c r="B131" s="4" t="s">
        <v>185</v>
      </c>
      <c r="C131" s="23" t="s">
        <v>186</v>
      </c>
      <c r="D131" s="1">
        <v>35000</v>
      </c>
      <c r="E131" s="2" t="s">
        <v>27</v>
      </c>
      <c r="F131" s="2" t="s">
        <v>17</v>
      </c>
      <c r="G131" s="2" t="s">
        <v>20</v>
      </c>
    </row>
    <row r="132" spans="2:7" ht="54" x14ac:dyDescent="0.25">
      <c r="B132" s="4" t="s">
        <v>187</v>
      </c>
      <c r="C132" s="22" t="s">
        <v>188</v>
      </c>
      <c r="D132" s="1">
        <v>1092</v>
      </c>
      <c r="E132" s="2" t="s">
        <v>62</v>
      </c>
      <c r="F132" s="2" t="s">
        <v>38</v>
      </c>
      <c r="G132" s="2" t="s">
        <v>83</v>
      </c>
    </row>
    <row r="133" spans="2:7" ht="36" x14ac:dyDescent="0.25">
      <c r="B133" s="4" t="s">
        <v>189</v>
      </c>
      <c r="C133" s="22" t="s">
        <v>190</v>
      </c>
      <c r="D133" s="1">
        <v>4057.14</v>
      </c>
      <c r="E133" s="2" t="s">
        <v>27</v>
      </c>
      <c r="F133" s="2" t="s">
        <v>38</v>
      </c>
      <c r="G133" s="2" t="s">
        <v>83</v>
      </c>
    </row>
    <row r="134" spans="2:7" ht="18" x14ac:dyDescent="0.25">
      <c r="B134" s="4" t="s">
        <v>191</v>
      </c>
      <c r="C134" s="23"/>
      <c r="D134" s="1"/>
      <c r="E134" s="2"/>
      <c r="F134" s="23"/>
      <c r="G134" s="23"/>
    </row>
    <row r="135" spans="2:7" x14ac:dyDescent="0.25">
      <c r="B135" s="4" t="s">
        <v>192</v>
      </c>
      <c r="C135" s="23"/>
      <c r="D135" s="1"/>
      <c r="E135" s="2"/>
      <c r="F135" s="23"/>
      <c r="G135" s="23"/>
    </row>
    <row r="136" spans="2:7" ht="72" x14ac:dyDescent="0.25">
      <c r="B136" s="4" t="s">
        <v>193</v>
      </c>
      <c r="C136" s="3" t="s">
        <v>194</v>
      </c>
      <c r="D136" s="1"/>
      <c r="E136" s="2"/>
      <c r="F136" s="23"/>
      <c r="G136" s="23"/>
    </row>
    <row r="137" spans="2:7" ht="36" x14ac:dyDescent="0.25">
      <c r="B137" s="4" t="s">
        <v>195</v>
      </c>
      <c r="C137" s="22" t="s">
        <v>196</v>
      </c>
      <c r="D137" s="1">
        <v>47</v>
      </c>
      <c r="E137" s="42" t="s">
        <v>27</v>
      </c>
      <c r="F137" s="9" t="s">
        <v>28</v>
      </c>
      <c r="G137" s="9" t="s">
        <v>28</v>
      </c>
    </row>
    <row r="138" spans="2:7" ht="54" x14ac:dyDescent="0.25">
      <c r="B138" s="4" t="s">
        <v>197</v>
      </c>
      <c r="C138" s="9" t="s">
        <v>198</v>
      </c>
      <c r="D138" s="1">
        <f>220+120+15+40</f>
        <v>395</v>
      </c>
      <c r="E138" s="42" t="s">
        <v>27</v>
      </c>
      <c r="F138" s="9" t="s">
        <v>28</v>
      </c>
      <c r="G138" s="9" t="s">
        <v>12</v>
      </c>
    </row>
    <row r="139" spans="2:7" ht="54" x14ac:dyDescent="0.25">
      <c r="B139" s="4" t="s">
        <v>199</v>
      </c>
      <c r="C139" s="9" t="s">
        <v>198</v>
      </c>
      <c r="D139" s="1">
        <v>1428</v>
      </c>
      <c r="E139" s="42" t="s">
        <v>27</v>
      </c>
      <c r="F139" s="9" t="s">
        <v>28</v>
      </c>
      <c r="G139" s="9" t="s">
        <v>12</v>
      </c>
    </row>
    <row r="140" spans="2:7" ht="54" x14ac:dyDescent="0.25">
      <c r="B140" s="4" t="s">
        <v>200</v>
      </c>
      <c r="C140" s="9" t="s">
        <v>198</v>
      </c>
      <c r="D140" s="1">
        <v>220.42</v>
      </c>
      <c r="E140" s="42" t="s">
        <v>27</v>
      </c>
      <c r="F140" s="9" t="s">
        <v>28</v>
      </c>
      <c r="G140" s="9" t="s">
        <v>28</v>
      </c>
    </row>
    <row r="141" spans="2:7" ht="54" x14ac:dyDescent="0.25">
      <c r="B141" s="4" t="s">
        <v>201</v>
      </c>
      <c r="C141" s="9" t="s">
        <v>198</v>
      </c>
      <c r="D141" s="1">
        <v>5750</v>
      </c>
      <c r="E141" s="42" t="s">
        <v>27</v>
      </c>
      <c r="F141" s="9" t="s">
        <v>12</v>
      </c>
      <c r="G141" s="9" t="s">
        <v>12</v>
      </c>
    </row>
    <row r="142" spans="2:7" ht="54" x14ac:dyDescent="0.25">
      <c r="B142" s="4" t="s">
        <v>202</v>
      </c>
      <c r="C142" s="9" t="s">
        <v>198</v>
      </c>
      <c r="D142" s="1">
        <v>125</v>
      </c>
      <c r="E142" s="42" t="s">
        <v>27</v>
      </c>
      <c r="F142" s="9" t="s">
        <v>17</v>
      </c>
      <c r="G142" s="9" t="s">
        <v>17</v>
      </c>
    </row>
    <row r="143" spans="2:7" ht="54" x14ac:dyDescent="0.25">
      <c r="B143" s="4" t="s">
        <v>203</v>
      </c>
      <c r="C143" s="9" t="s">
        <v>198</v>
      </c>
      <c r="D143" s="1">
        <v>37300</v>
      </c>
      <c r="E143" s="42" t="s">
        <v>27</v>
      </c>
      <c r="F143" s="9" t="s">
        <v>15</v>
      </c>
      <c r="G143" s="9" t="s">
        <v>15</v>
      </c>
    </row>
    <row r="144" spans="2:7" ht="36" x14ac:dyDescent="0.25">
      <c r="B144" s="4" t="s">
        <v>204</v>
      </c>
      <c r="C144" s="22" t="s">
        <v>205</v>
      </c>
      <c r="D144" s="1">
        <v>1880</v>
      </c>
      <c r="E144" s="2" t="s">
        <v>27</v>
      </c>
      <c r="F144" s="23" t="s">
        <v>12</v>
      </c>
      <c r="G144" s="23" t="s">
        <v>15</v>
      </c>
    </row>
    <row r="145" spans="2:7" ht="27" x14ac:dyDescent="0.25">
      <c r="B145" s="4" t="s">
        <v>206</v>
      </c>
      <c r="C145" s="9" t="s">
        <v>207</v>
      </c>
      <c r="D145" s="1">
        <v>8490</v>
      </c>
      <c r="E145" s="42" t="s">
        <v>27</v>
      </c>
      <c r="F145" s="9" t="s">
        <v>15</v>
      </c>
      <c r="G145" s="9" t="s">
        <v>17</v>
      </c>
    </row>
    <row r="146" spans="2:7" ht="36" x14ac:dyDescent="0.25">
      <c r="B146" s="4" t="s">
        <v>208</v>
      </c>
      <c r="C146" s="22" t="s">
        <v>209</v>
      </c>
      <c r="D146" s="1">
        <v>3422</v>
      </c>
      <c r="E146" s="42" t="s">
        <v>27</v>
      </c>
      <c r="F146" s="9" t="s">
        <v>15</v>
      </c>
      <c r="G146" s="9" t="s">
        <v>17</v>
      </c>
    </row>
    <row r="147" spans="2:7" ht="54" x14ac:dyDescent="0.25">
      <c r="B147" s="4" t="s">
        <v>210</v>
      </c>
      <c r="C147" s="9" t="s">
        <v>198</v>
      </c>
      <c r="D147" s="1">
        <v>8700</v>
      </c>
      <c r="E147" s="42" t="s">
        <v>27</v>
      </c>
      <c r="F147" s="9" t="s">
        <v>17</v>
      </c>
      <c r="G147" s="9" t="s">
        <v>17</v>
      </c>
    </row>
    <row r="148" spans="2:7" ht="18" x14ac:dyDescent="0.25">
      <c r="B148" s="4" t="s">
        <v>211</v>
      </c>
      <c r="C148" s="9" t="s">
        <v>212</v>
      </c>
      <c r="D148" s="1">
        <v>150</v>
      </c>
      <c r="E148" s="42" t="s">
        <v>27</v>
      </c>
      <c r="F148" s="9" t="s">
        <v>17</v>
      </c>
      <c r="G148" s="9" t="s">
        <v>17</v>
      </c>
    </row>
    <row r="149" spans="2:7" ht="72" x14ac:dyDescent="0.25">
      <c r="B149" s="4" t="s">
        <v>213</v>
      </c>
      <c r="C149" s="3" t="s">
        <v>194</v>
      </c>
      <c r="D149" s="1">
        <v>5630</v>
      </c>
      <c r="E149" s="42" t="s">
        <v>27</v>
      </c>
      <c r="F149" s="9" t="s">
        <v>17</v>
      </c>
      <c r="G149" s="9" t="s">
        <v>17</v>
      </c>
    </row>
    <row r="150" spans="2:7" ht="27" x14ac:dyDescent="0.25">
      <c r="B150" s="4" t="s">
        <v>1108</v>
      </c>
      <c r="C150" s="22" t="s">
        <v>214</v>
      </c>
      <c r="D150" s="1">
        <f>150+20</f>
        <v>170</v>
      </c>
      <c r="E150" s="42" t="s">
        <v>27</v>
      </c>
      <c r="F150" s="9" t="s">
        <v>17</v>
      </c>
      <c r="G150" s="9" t="s">
        <v>17</v>
      </c>
    </row>
    <row r="151" spans="2:7" ht="36" x14ac:dyDescent="0.25">
      <c r="B151" s="4" t="s">
        <v>215</v>
      </c>
      <c r="C151" s="22" t="s">
        <v>216</v>
      </c>
      <c r="D151" s="1">
        <v>205.05</v>
      </c>
      <c r="E151" s="42" t="s">
        <v>27</v>
      </c>
      <c r="F151" s="9" t="s">
        <v>17</v>
      </c>
      <c r="G151" s="9" t="s">
        <v>17</v>
      </c>
    </row>
    <row r="152" spans="2:7" ht="54" x14ac:dyDescent="0.25">
      <c r="B152" s="4" t="s">
        <v>217</v>
      </c>
      <c r="C152" s="9" t="s">
        <v>198</v>
      </c>
      <c r="D152" s="1">
        <v>185</v>
      </c>
      <c r="E152" s="2" t="s">
        <v>27</v>
      </c>
      <c r="F152" s="23" t="s">
        <v>17</v>
      </c>
      <c r="G152" s="23" t="s">
        <v>17</v>
      </c>
    </row>
    <row r="153" spans="2:7" ht="27" x14ac:dyDescent="0.25">
      <c r="B153" s="4" t="s">
        <v>218</v>
      </c>
      <c r="C153" s="9" t="s">
        <v>219</v>
      </c>
      <c r="D153" s="1">
        <v>700</v>
      </c>
      <c r="E153" s="2" t="s">
        <v>27</v>
      </c>
      <c r="F153" s="23" t="s">
        <v>17</v>
      </c>
      <c r="G153" s="23" t="s">
        <v>17</v>
      </c>
    </row>
    <row r="154" spans="2:7" ht="27" x14ac:dyDescent="0.25">
      <c r="B154" s="4" t="s">
        <v>220</v>
      </c>
      <c r="C154" s="9" t="s">
        <v>221</v>
      </c>
      <c r="D154" s="1">
        <v>1340</v>
      </c>
      <c r="E154" s="2" t="s">
        <v>27</v>
      </c>
      <c r="F154" s="23" t="s">
        <v>20</v>
      </c>
      <c r="G154" s="23" t="s">
        <v>22</v>
      </c>
    </row>
    <row r="155" spans="2:7" ht="117" x14ac:dyDescent="0.25">
      <c r="B155" s="4" t="s">
        <v>222</v>
      </c>
      <c r="C155" s="9" t="s">
        <v>198</v>
      </c>
      <c r="D155" s="1">
        <v>4687</v>
      </c>
      <c r="E155" s="2" t="s">
        <v>27</v>
      </c>
      <c r="F155" s="23" t="s">
        <v>22</v>
      </c>
      <c r="G155" s="23" t="s">
        <v>22</v>
      </c>
    </row>
    <row r="156" spans="2:7" ht="54" x14ac:dyDescent="0.25">
      <c r="B156" s="4" t="s">
        <v>223</v>
      </c>
      <c r="C156" s="9" t="s">
        <v>198</v>
      </c>
      <c r="D156" s="1">
        <f>295+82.5</f>
        <v>377.5</v>
      </c>
      <c r="E156" s="2" t="s">
        <v>27</v>
      </c>
      <c r="F156" s="23" t="s">
        <v>22</v>
      </c>
      <c r="G156" s="23" t="s">
        <v>22</v>
      </c>
    </row>
    <row r="157" spans="2:7" ht="36" x14ac:dyDescent="0.25">
      <c r="B157" s="4" t="s">
        <v>224</v>
      </c>
      <c r="C157" s="22" t="s">
        <v>225</v>
      </c>
      <c r="D157" s="1">
        <v>1200</v>
      </c>
      <c r="E157" s="2" t="s">
        <v>27</v>
      </c>
      <c r="F157" s="23" t="s">
        <v>22</v>
      </c>
      <c r="G157" s="23" t="s">
        <v>22</v>
      </c>
    </row>
    <row r="158" spans="2:7" ht="36" x14ac:dyDescent="0.25">
      <c r="B158" s="4" t="s">
        <v>226</v>
      </c>
      <c r="C158" s="22" t="s">
        <v>227</v>
      </c>
      <c r="D158" s="1">
        <v>225</v>
      </c>
      <c r="E158" s="2" t="s">
        <v>27</v>
      </c>
      <c r="F158" s="23" t="s">
        <v>22</v>
      </c>
      <c r="G158" s="23" t="s">
        <v>22</v>
      </c>
    </row>
    <row r="159" spans="2:7" ht="81" x14ac:dyDescent="0.25">
      <c r="B159" s="4" t="s">
        <v>228</v>
      </c>
      <c r="C159" s="9" t="s">
        <v>229</v>
      </c>
      <c r="D159" s="1">
        <v>1801.14</v>
      </c>
      <c r="E159" s="2" t="s">
        <v>27</v>
      </c>
      <c r="F159" s="23" t="s">
        <v>22</v>
      </c>
      <c r="G159" s="23" t="s">
        <v>22</v>
      </c>
    </row>
    <row r="160" spans="2:7" ht="54" x14ac:dyDescent="0.25">
      <c r="B160" s="4" t="s">
        <v>230</v>
      </c>
      <c r="C160" s="9" t="s">
        <v>198</v>
      </c>
      <c r="D160" s="5">
        <f>(275+7.5+1+18.8+19.8+29.8+19.5+89.4+94.4+4.55+1.56+4.83+2.99+11.8+0.73+10.56+1.36+8.54+7.4+3.55+36.21+43.49+21.9+61.9+30.8+22.5+23+8.99)/1.19</f>
        <v>724.25210084033597</v>
      </c>
      <c r="E160" s="2" t="s">
        <v>231</v>
      </c>
      <c r="F160" s="2" t="s">
        <v>28</v>
      </c>
      <c r="G160" s="2" t="s">
        <v>12</v>
      </c>
    </row>
    <row r="161" spans="2:7" ht="54" x14ac:dyDescent="0.25">
      <c r="B161" s="4" t="s">
        <v>232</v>
      </c>
      <c r="C161" s="9" t="s">
        <v>198</v>
      </c>
      <c r="D161" s="5">
        <v>68.819999999999993</v>
      </c>
      <c r="E161" s="2" t="s">
        <v>231</v>
      </c>
      <c r="F161" s="2" t="s">
        <v>12</v>
      </c>
      <c r="G161" s="2" t="s">
        <v>12</v>
      </c>
    </row>
    <row r="162" spans="2:7" ht="54" x14ac:dyDescent="0.25">
      <c r="B162" s="4" t="s">
        <v>233</v>
      </c>
      <c r="C162" s="9" t="s">
        <v>198</v>
      </c>
      <c r="D162" s="5">
        <v>444</v>
      </c>
      <c r="E162" s="2" t="s">
        <v>231</v>
      </c>
      <c r="F162" s="2" t="s">
        <v>12</v>
      </c>
      <c r="G162" s="2" t="s">
        <v>12</v>
      </c>
    </row>
    <row r="163" spans="2:7" ht="54" x14ac:dyDescent="0.25">
      <c r="B163" s="4" t="s">
        <v>234</v>
      </c>
      <c r="C163" s="9" t="s">
        <v>198</v>
      </c>
      <c r="D163" s="5">
        <v>300</v>
      </c>
      <c r="E163" s="2" t="s">
        <v>231</v>
      </c>
      <c r="F163" s="2" t="s">
        <v>15</v>
      </c>
      <c r="G163" s="2" t="s">
        <v>15</v>
      </c>
    </row>
    <row r="164" spans="2:7" ht="54" x14ac:dyDescent="0.25">
      <c r="B164" s="4" t="s">
        <v>230</v>
      </c>
      <c r="C164" s="9" t="s">
        <v>198</v>
      </c>
      <c r="D164" s="5">
        <f>(275+15.9+7.1+7.1+8.83+15+4.47+7.09+89.4+30.9+81.9+30.8+22.5+23+8.99+2650+4900)/1.19</f>
        <v>6872.2521008403364</v>
      </c>
      <c r="E164" s="2" t="s">
        <v>231</v>
      </c>
      <c r="F164" s="2" t="s">
        <v>28</v>
      </c>
      <c r="G164" s="2" t="s">
        <v>12</v>
      </c>
    </row>
    <row r="165" spans="2:7" ht="54" x14ac:dyDescent="0.25">
      <c r="B165" s="4" t="s">
        <v>235</v>
      </c>
      <c r="C165" s="9" t="s">
        <v>198</v>
      </c>
      <c r="D165" s="5">
        <f>42/1.19</f>
        <v>35.294117647058826</v>
      </c>
      <c r="E165" s="2" t="s">
        <v>231</v>
      </c>
      <c r="F165" s="2" t="s">
        <v>17</v>
      </c>
      <c r="G165" s="2" t="s">
        <v>17</v>
      </c>
    </row>
    <row r="166" spans="2:7" ht="18" x14ac:dyDescent="0.25">
      <c r="B166" s="4" t="s">
        <v>236</v>
      </c>
      <c r="C166" s="22" t="s">
        <v>237</v>
      </c>
      <c r="D166" s="5">
        <v>7694</v>
      </c>
      <c r="E166" s="2" t="s">
        <v>238</v>
      </c>
      <c r="F166" s="2" t="s">
        <v>22</v>
      </c>
      <c r="G166" s="2" t="s">
        <v>40</v>
      </c>
    </row>
    <row r="167" spans="2:7" ht="45" x14ac:dyDescent="0.25">
      <c r="B167" s="4" t="s">
        <v>239</v>
      </c>
      <c r="C167" s="22" t="s">
        <v>240</v>
      </c>
      <c r="D167" s="5">
        <v>14446</v>
      </c>
      <c r="E167" s="2" t="s">
        <v>238</v>
      </c>
      <c r="F167" s="2" t="s">
        <v>22</v>
      </c>
      <c r="G167" s="2" t="s">
        <v>40</v>
      </c>
    </row>
    <row r="168" spans="2:7" ht="36" x14ac:dyDescent="0.25">
      <c r="B168" s="4" t="s">
        <v>241</v>
      </c>
      <c r="C168" s="22" t="s">
        <v>242</v>
      </c>
      <c r="D168" s="5">
        <v>1280</v>
      </c>
      <c r="E168" s="2" t="s">
        <v>27</v>
      </c>
      <c r="F168" s="2" t="s">
        <v>22</v>
      </c>
      <c r="G168" s="2" t="s">
        <v>22</v>
      </c>
    </row>
    <row r="169" spans="2:7" ht="36" x14ac:dyDescent="0.25">
      <c r="B169" s="4" t="s">
        <v>243</v>
      </c>
      <c r="C169" s="22" t="s">
        <v>225</v>
      </c>
      <c r="D169" s="5">
        <v>473.13</v>
      </c>
      <c r="E169" s="2" t="s">
        <v>27</v>
      </c>
      <c r="F169" s="2" t="s">
        <v>33</v>
      </c>
      <c r="G169" s="2" t="s">
        <v>244</v>
      </c>
    </row>
    <row r="170" spans="2:7" ht="54" x14ac:dyDescent="0.25">
      <c r="B170" s="4" t="s">
        <v>245</v>
      </c>
      <c r="C170" s="22" t="s">
        <v>198</v>
      </c>
      <c r="D170" s="5">
        <f>450+435+340+25+106+89+85+8.5+25+10+35+50+25+30</f>
        <v>1713.5</v>
      </c>
      <c r="E170" s="2" t="s">
        <v>27</v>
      </c>
      <c r="F170" s="2" t="s">
        <v>33</v>
      </c>
      <c r="G170" s="2" t="s">
        <v>33</v>
      </c>
    </row>
    <row r="171" spans="2:7" ht="54" x14ac:dyDescent="0.25">
      <c r="B171" s="4" t="s">
        <v>203</v>
      </c>
      <c r="C171" s="9" t="s">
        <v>198</v>
      </c>
      <c r="D171" s="1">
        <v>25050</v>
      </c>
      <c r="E171" s="42" t="s">
        <v>27</v>
      </c>
      <c r="F171" s="9" t="s">
        <v>33</v>
      </c>
      <c r="G171" s="9" t="s">
        <v>33</v>
      </c>
    </row>
    <row r="172" spans="2:7" ht="54" x14ac:dyDescent="0.25">
      <c r="B172" s="4" t="s">
        <v>246</v>
      </c>
      <c r="C172" s="9" t="s">
        <v>198</v>
      </c>
      <c r="D172" s="1">
        <v>390</v>
      </c>
      <c r="E172" s="42" t="s">
        <v>27</v>
      </c>
      <c r="F172" s="9" t="s">
        <v>33</v>
      </c>
      <c r="G172" s="9" t="s">
        <v>81</v>
      </c>
    </row>
    <row r="173" spans="2:7" ht="54" x14ac:dyDescent="0.25">
      <c r="B173" s="4" t="s">
        <v>247</v>
      </c>
      <c r="C173" s="9" t="s">
        <v>198</v>
      </c>
      <c r="D173" s="1">
        <v>600</v>
      </c>
      <c r="E173" s="42" t="s">
        <v>27</v>
      </c>
      <c r="F173" s="9" t="s">
        <v>33</v>
      </c>
      <c r="G173" s="9" t="s">
        <v>81</v>
      </c>
    </row>
    <row r="174" spans="2:7" ht="27" x14ac:dyDescent="0.25">
      <c r="B174" s="4" t="s">
        <v>248</v>
      </c>
      <c r="C174" s="22" t="s">
        <v>249</v>
      </c>
      <c r="D174" s="1">
        <v>10203</v>
      </c>
      <c r="E174" s="42" t="s">
        <v>62</v>
      </c>
      <c r="F174" s="9" t="s">
        <v>38</v>
      </c>
      <c r="G174" s="9" t="s">
        <v>38</v>
      </c>
    </row>
    <row r="175" spans="2:7" ht="36" x14ac:dyDescent="0.25">
      <c r="B175" s="4" t="s">
        <v>250</v>
      </c>
      <c r="C175" s="22" t="s">
        <v>251</v>
      </c>
      <c r="D175" s="1">
        <v>29320</v>
      </c>
      <c r="E175" s="42" t="s">
        <v>62</v>
      </c>
      <c r="F175" s="9" t="s">
        <v>38</v>
      </c>
      <c r="G175" s="9" t="s">
        <v>38</v>
      </c>
    </row>
    <row r="176" spans="2:7" ht="36" x14ac:dyDescent="0.25">
      <c r="B176" s="4" t="s">
        <v>252</v>
      </c>
      <c r="C176" s="22" t="s">
        <v>251</v>
      </c>
      <c r="D176" s="1">
        <v>14000</v>
      </c>
      <c r="E176" s="42" t="s">
        <v>62</v>
      </c>
      <c r="F176" s="9" t="s">
        <v>38</v>
      </c>
      <c r="G176" s="9" t="s">
        <v>83</v>
      </c>
    </row>
    <row r="177" spans="2:7" ht="27" x14ac:dyDescent="0.25">
      <c r="B177" s="4" t="s">
        <v>253</v>
      </c>
      <c r="C177" s="22" t="s">
        <v>254</v>
      </c>
      <c r="D177" s="1">
        <v>970</v>
      </c>
      <c r="E177" s="42" t="s">
        <v>62</v>
      </c>
      <c r="F177" s="9" t="s">
        <v>83</v>
      </c>
      <c r="G177" s="9" t="s">
        <v>83</v>
      </c>
    </row>
    <row r="178" spans="2:7" ht="36" x14ac:dyDescent="0.25">
      <c r="B178" s="4" t="s">
        <v>255</v>
      </c>
      <c r="C178" s="22" t="s">
        <v>256</v>
      </c>
      <c r="D178" s="1">
        <v>4623</v>
      </c>
      <c r="E178" s="42" t="s">
        <v>62</v>
      </c>
      <c r="F178" s="9" t="s">
        <v>38</v>
      </c>
      <c r="G178" s="9" t="s">
        <v>83</v>
      </c>
    </row>
    <row r="179" spans="2:7" ht="45" x14ac:dyDescent="0.25">
      <c r="B179" s="4" t="s">
        <v>257</v>
      </c>
      <c r="C179" s="22" t="s">
        <v>258</v>
      </c>
      <c r="D179" s="1">
        <v>200</v>
      </c>
      <c r="E179" s="42" t="s">
        <v>62</v>
      </c>
      <c r="F179" s="9" t="s">
        <v>38</v>
      </c>
      <c r="G179" s="9" t="s">
        <v>38</v>
      </c>
    </row>
    <row r="180" spans="2:7" ht="54" x14ac:dyDescent="0.25">
      <c r="B180" s="4" t="s">
        <v>259</v>
      </c>
      <c r="C180" s="22" t="s">
        <v>260</v>
      </c>
      <c r="D180" s="1">
        <v>3850</v>
      </c>
      <c r="E180" s="42" t="s">
        <v>238</v>
      </c>
      <c r="F180" s="9" t="s">
        <v>38</v>
      </c>
      <c r="G180" s="9" t="s">
        <v>40</v>
      </c>
    </row>
    <row r="181" spans="2:7" ht="27" x14ac:dyDescent="0.25">
      <c r="B181" s="4" t="s">
        <v>261</v>
      </c>
      <c r="C181" s="22" t="s">
        <v>262</v>
      </c>
      <c r="D181" s="1">
        <v>15755</v>
      </c>
      <c r="E181" s="42" t="s">
        <v>238</v>
      </c>
      <c r="F181" s="9" t="s">
        <v>38</v>
      </c>
      <c r="G181" s="9" t="s">
        <v>40</v>
      </c>
    </row>
    <row r="182" spans="2:7" ht="45" x14ac:dyDescent="0.25">
      <c r="B182" s="4" t="s">
        <v>263</v>
      </c>
      <c r="C182" s="22" t="s">
        <v>256</v>
      </c>
      <c r="D182" s="1">
        <v>2620.17</v>
      </c>
      <c r="E182" s="2" t="s">
        <v>62</v>
      </c>
      <c r="F182" s="23" t="s">
        <v>38</v>
      </c>
      <c r="G182" s="23" t="s">
        <v>83</v>
      </c>
    </row>
    <row r="183" spans="2:7" ht="36" x14ac:dyDescent="0.25">
      <c r="B183" s="4" t="s">
        <v>264</v>
      </c>
      <c r="C183" s="22" t="s">
        <v>256</v>
      </c>
      <c r="D183" s="1">
        <v>610.59</v>
      </c>
      <c r="E183" s="2" t="s">
        <v>62</v>
      </c>
      <c r="F183" s="23" t="s">
        <v>83</v>
      </c>
      <c r="G183" s="23" t="s">
        <v>83</v>
      </c>
    </row>
    <row r="184" spans="2:7" ht="36" x14ac:dyDescent="0.25">
      <c r="B184" s="4" t="s">
        <v>265</v>
      </c>
      <c r="C184" s="22" t="s">
        <v>256</v>
      </c>
      <c r="D184" s="1">
        <v>3900</v>
      </c>
      <c r="E184" s="2" t="s">
        <v>62</v>
      </c>
      <c r="F184" s="23" t="s">
        <v>83</v>
      </c>
      <c r="G184" s="23" t="s">
        <v>83</v>
      </c>
    </row>
    <row r="185" spans="2:7" ht="27" x14ac:dyDescent="0.25">
      <c r="B185" s="4" t="s">
        <v>266</v>
      </c>
      <c r="C185" s="22"/>
      <c r="D185" s="1">
        <v>480</v>
      </c>
      <c r="E185" s="2" t="s">
        <v>62</v>
      </c>
      <c r="F185" s="23" t="s">
        <v>267</v>
      </c>
      <c r="G185" s="23" t="s">
        <v>40</v>
      </c>
    </row>
    <row r="186" spans="2:7" ht="36" x14ac:dyDescent="0.25">
      <c r="B186" s="4" t="s">
        <v>268</v>
      </c>
      <c r="C186" s="22" t="s">
        <v>269</v>
      </c>
      <c r="D186" s="1">
        <v>905.4</v>
      </c>
      <c r="E186" s="2" t="s">
        <v>62</v>
      </c>
      <c r="F186" s="23" t="s">
        <v>267</v>
      </c>
      <c r="G186" s="23" t="s">
        <v>40</v>
      </c>
    </row>
    <row r="187" spans="2:7" ht="18" x14ac:dyDescent="0.25">
      <c r="B187" s="4" t="s">
        <v>270</v>
      </c>
      <c r="C187" s="9"/>
      <c r="D187" s="1"/>
      <c r="E187" s="42"/>
      <c r="F187" s="23"/>
      <c r="G187" s="23"/>
    </row>
    <row r="188" spans="2:7" ht="63" x14ac:dyDescent="0.25">
      <c r="B188" s="4" t="s">
        <v>271</v>
      </c>
      <c r="C188" s="23" t="s">
        <v>272</v>
      </c>
      <c r="D188" s="1"/>
      <c r="E188" s="41"/>
      <c r="F188" s="23"/>
      <c r="G188" s="23"/>
    </row>
    <row r="189" spans="2:7" ht="27" x14ac:dyDescent="0.25">
      <c r="B189" s="4" t="s">
        <v>273</v>
      </c>
      <c r="C189" s="22" t="s">
        <v>274</v>
      </c>
      <c r="D189" s="1">
        <v>527</v>
      </c>
      <c r="E189" s="1" t="s">
        <v>275</v>
      </c>
      <c r="F189" s="9" t="s">
        <v>28</v>
      </c>
      <c r="G189" s="9" t="s">
        <v>28</v>
      </c>
    </row>
    <row r="190" spans="2:7" ht="18" x14ac:dyDescent="0.25">
      <c r="B190" s="4" t="s">
        <v>276</v>
      </c>
      <c r="C190" s="22" t="s">
        <v>277</v>
      </c>
      <c r="D190" s="1">
        <v>684</v>
      </c>
      <c r="E190" s="42" t="s">
        <v>27</v>
      </c>
      <c r="F190" s="9" t="s">
        <v>28</v>
      </c>
      <c r="G190" s="9" t="s">
        <v>28</v>
      </c>
    </row>
    <row r="191" spans="2:7" ht="36" x14ac:dyDescent="0.25">
      <c r="B191" s="4" t="s">
        <v>278</v>
      </c>
      <c r="C191" s="22" t="s">
        <v>279</v>
      </c>
      <c r="D191" s="1">
        <v>1275</v>
      </c>
      <c r="E191" s="42" t="s">
        <v>27</v>
      </c>
      <c r="F191" s="9" t="s">
        <v>28</v>
      </c>
      <c r="G191" s="9" t="s">
        <v>12</v>
      </c>
    </row>
    <row r="192" spans="2:7" ht="27" x14ac:dyDescent="0.25">
      <c r="B192" s="4" t="s">
        <v>280</v>
      </c>
      <c r="C192" s="22" t="s">
        <v>279</v>
      </c>
      <c r="D192" s="1">
        <v>190</v>
      </c>
      <c r="E192" s="42" t="s">
        <v>27</v>
      </c>
      <c r="F192" s="9" t="s">
        <v>28</v>
      </c>
      <c r="G192" s="9" t="s">
        <v>12</v>
      </c>
    </row>
    <row r="193" spans="2:7" ht="27" x14ac:dyDescent="0.25">
      <c r="B193" s="4" t="s">
        <v>281</v>
      </c>
      <c r="C193" s="22" t="s">
        <v>279</v>
      </c>
      <c r="D193" s="1">
        <v>5798.32</v>
      </c>
      <c r="E193" s="42" t="s">
        <v>27</v>
      </c>
      <c r="F193" s="9" t="s">
        <v>28</v>
      </c>
      <c r="G193" s="9" t="s">
        <v>12</v>
      </c>
    </row>
    <row r="194" spans="2:7" ht="36" x14ac:dyDescent="0.25">
      <c r="B194" s="4" t="s">
        <v>282</v>
      </c>
      <c r="C194" s="22" t="s">
        <v>283</v>
      </c>
      <c r="D194" s="1">
        <v>3850</v>
      </c>
      <c r="E194" s="42" t="s">
        <v>27</v>
      </c>
      <c r="F194" s="9" t="s">
        <v>12</v>
      </c>
      <c r="G194" s="9" t="s">
        <v>12</v>
      </c>
    </row>
    <row r="195" spans="2:7" ht="27" x14ac:dyDescent="0.25">
      <c r="B195" s="4" t="s">
        <v>284</v>
      </c>
      <c r="C195" s="22" t="s">
        <v>285</v>
      </c>
      <c r="D195" s="1">
        <v>950</v>
      </c>
      <c r="E195" s="42" t="s">
        <v>27</v>
      </c>
      <c r="F195" s="9" t="s">
        <v>12</v>
      </c>
      <c r="G195" s="9" t="s">
        <v>12</v>
      </c>
    </row>
    <row r="196" spans="2:7" ht="45" x14ac:dyDescent="0.25">
      <c r="B196" s="4" t="s">
        <v>286</v>
      </c>
      <c r="C196" s="22" t="s">
        <v>279</v>
      </c>
      <c r="D196" s="1">
        <v>5110</v>
      </c>
      <c r="E196" s="42" t="s">
        <v>27</v>
      </c>
      <c r="F196" s="9" t="s">
        <v>12</v>
      </c>
      <c r="G196" s="9" t="s">
        <v>12</v>
      </c>
    </row>
    <row r="197" spans="2:7" ht="36" x14ac:dyDescent="0.25">
      <c r="B197" s="4" t="s">
        <v>287</v>
      </c>
      <c r="C197" s="22" t="s">
        <v>279</v>
      </c>
      <c r="D197" s="1">
        <v>23625</v>
      </c>
      <c r="E197" s="42" t="s">
        <v>27</v>
      </c>
      <c r="F197" s="9" t="s">
        <v>15</v>
      </c>
      <c r="G197" s="9" t="s">
        <v>17</v>
      </c>
    </row>
    <row r="198" spans="2:7" ht="36" x14ac:dyDescent="0.25">
      <c r="B198" s="4" t="s">
        <v>288</v>
      </c>
      <c r="C198" s="22" t="s">
        <v>283</v>
      </c>
      <c r="D198" s="1">
        <v>350</v>
      </c>
      <c r="E198" s="42" t="s">
        <v>27</v>
      </c>
      <c r="F198" s="9" t="s">
        <v>17</v>
      </c>
      <c r="G198" s="9" t="s">
        <v>17</v>
      </c>
    </row>
    <row r="199" spans="2:7" ht="54" x14ac:dyDescent="0.25">
      <c r="B199" s="4" t="s">
        <v>289</v>
      </c>
      <c r="C199" s="22" t="s">
        <v>290</v>
      </c>
      <c r="D199" s="1">
        <v>847</v>
      </c>
      <c r="E199" s="42" t="s">
        <v>27</v>
      </c>
      <c r="F199" s="9" t="s">
        <v>17</v>
      </c>
      <c r="G199" s="9" t="s">
        <v>17</v>
      </c>
    </row>
    <row r="200" spans="2:7" ht="27" x14ac:dyDescent="0.25">
      <c r="B200" s="4" t="s">
        <v>291</v>
      </c>
      <c r="C200" s="22" t="s">
        <v>292</v>
      </c>
      <c r="D200" s="1">
        <v>3750</v>
      </c>
      <c r="E200" s="42" t="s">
        <v>27</v>
      </c>
      <c r="F200" s="9" t="s">
        <v>17</v>
      </c>
      <c r="G200" s="9" t="s">
        <v>20</v>
      </c>
    </row>
    <row r="201" spans="2:7" ht="36" x14ac:dyDescent="0.25">
      <c r="B201" s="4" t="s">
        <v>293</v>
      </c>
      <c r="C201" s="22" t="s">
        <v>294</v>
      </c>
      <c r="D201" s="1">
        <v>5350</v>
      </c>
      <c r="E201" s="42" t="s">
        <v>27</v>
      </c>
      <c r="F201" s="9" t="s">
        <v>20</v>
      </c>
      <c r="G201" s="9" t="s">
        <v>20</v>
      </c>
    </row>
    <row r="202" spans="2:7" ht="45" x14ac:dyDescent="0.25">
      <c r="B202" s="4" t="s">
        <v>295</v>
      </c>
      <c r="C202" s="22" t="s">
        <v>290</v>
      </c>
      <c r="D202" s="1">
        <v>640</v>
      </c>
      <c r="E202" s="42" t="s">
        <v>27</v>
      </c>
      <c r="F202" s="9" t="s">
        <v>22</v>
      </c>
      <c r="G202" s="9" t="s">
        <v>22</v>
      </c>
    </row>
    <row r="203" spans="2:7" ht="36" x14ac:dyDescent="0.25">
      <c r="B203" s="4" t="s">
        <v>296</v>
      </c>
      <c r="C203" s="22" t="s">
        <v>297</v>
      </c>
      <c r="D203" s="1">
        <v>6100</v>
      </c>
      <c r="E203" s="42" t="s">
        <v>298</v>
      </c>
      <c r="F203" s="9" t="s">
        <v>22</v>
      </c>
      <c r="G203" s="9" t="s">
        <v>40</v>
      </c>
    </row>
    <row r="204" spans="2:7" ht="54" x14ac:dyDescent="0.25">
      <c r="B204" s="4" t="s">
        <v>299</v>
      </c>
      <c r="C204" s="22" t="s">
        <v>300</v>
      </c>
      <c r="D204" s="1">
        <v>600</v>
      </c>
      <c r="E204" s="42" t="s">
        <v>27</v>
      </c>
      <c r="F204" s="9" t="s">
        <v>22</v>
      </c>
      <c r="G204" s="9" t="s">
        <v>33</v>
      </c>
    </row>
    <row r="205" spans="2:7" ht="27" x14ac:dyDescent="0.25">
      <c r="B205" s="35" t="s">
        <v>301</v>
      </c>
      <c r="C205" s="22" t="s">
        <v>302</v>
      </c>
      <c r="D205" s="1">
        <v>325.23</v>
      </c>
      <c r="E205" s="42" t="s">
        <v>27</v>
      </c>
      <c r="F205" s="9" t="s">
        <v>33</v>
      </c>
      <c r="G205" s="9" t="s">
        <v>33</v>
      </c>
    </row>
    <row r="206" spans="2:7" ht="27" x14ac:dyDescent="0.25">
      <c r="B206" s="35" t="s">
        <v>303</v>
      </c>
      <c r="C206" s="22" t="s">
        <v>279</v>
      </c>
      <c r="D206" s="1">
        <v>215</v>
      </c>
      <c r="E206" s="42" t="s">
        <v>27</v>
      </c>
      <c r="F206" s="9" t="s">
        <v>33</v>
      </c>
      <c r="G206" s="9" t="s">
        <v>33</v>
      </c>
    </row>
    <row r="207" spans="2:7" ht="45" x14ac:dyDescent="0.25">
      <c r="B207" s="4" t="s">
        <v>304</v>
      </c>
      <c r="C207" s="22" t="s">
        <v>290</v>
      </c>
      <c r="D207" s="1">
        <v>43520</v>
      </c>
      <c r="E207" s="42" t="s">
        <v>27</v>
      </c>
      <c r="F207" s="9" t="s">
        <v>33</v>
      </c>
      <c r="G207" s="9" t="s">
        <v>81</v>
      </c>
    </row>
    <row r="208" spans="2:7" ht="36" x14ac:dyDescent="0.25">
      <c r="B208" s="4" t="s">
        <v>305</v>
      </c>
      <c r="C208" s="22" t="s">
        <v>297</v>
      </c>
      <c r="D208" s="1">
        <v>4037</v>
      </c>
      <c r="E208" s="42" t="s">
        <v>27</v>
      </c>
      <c r="F208" s="9" t="s">
        <v>81</v>
      </c>
      <c r="G208" s="9" t="s">
        <v>37</v>
      </c>
    </row>
    <row r="209" spans="2:7" ht="36" x14ac:dyDescent="0.25">
      <c r="B209" s="4" t="s">
        <v>306</v>
      </c>
      <c r="C209" s="22" t="s">
        <v>297</v>
      </c>
      <c r="D209" s="1">
        <v>2163</v>
      </c>
      <c r="E209" s="42" t="s">
        <v>27</v>
      </c>
      <c r="F209" s="9" t="s">
        <v>81</v>
      </c>
      <c r="G209" s="9" t="s">
        <v>37</v>
      </c>
    </row>
    <row r="210" spans="2:7" ht="36" x14ac:dyDescent="0.25">
      <c r="B210" s="4" t="s">
        <v>307</v>
      </c>
      <c r="C210" s="22" t="s">
        <v>297</v>
      </c>
      <c r="D210" s="1">
        <v>150</v>
      </c>
      <c r="E210" s="42" t="s">
        <v>27</v>
      </c>
      <c r="F210" s="9" t="s">
        <v>37</v>
      </c>
      <c r="G210" s="9" t="s">
        <v>37</v>
      </c>
    </row>
    <row r="211" spans="2:7" ht="36" x14ac:dyDescent="0.25">
      <c r="B211" s="4" t="s">
        <v>308</v>
      </c>
      <c r="C211" s="22" t="s">
        <v>309</v>
      </c>
      <c r="D211" s="1">
        <v>1750</v>
      </c>
      <c r="E211" s="42" t="s">
        <v>11</v>
      </c>
      <c r="F211" s="9" t="s">
        <v>37</v>
      </c>
      <c r="G211" s="9" t="s">
        <v>38</v>
      </c>
    </row>
    <row r="212" spans="2:7" ht="45" x14ac:dyDescent="0.25">
      <c r="B212" s="4" t="s">
        <v>310</v>
      </c>
      <c r="C212" s="22" t="s">
        <v>290</v>
      </c>
      <c r="D212" s="1">
        <v>54427</v>
      </c>
      <c r="E212" s="42" t="s">
        <v>11</v>
      </c>
      <c r="F212" s="9" t="s">
        <v>38</v>
      </c>
      <c r="G212" s="9" t="s">
        <v>83</v>
      </c>
    </row>
    <row r="213" spans="2:7" ht="36" x14ac:dyDescent="0.25">
      <c r="B213" s="4" t="s">
        <v>311</v>
      </c>
      <c r="C213" s="22" t="s">
        <v>283</v>
      </c>
      <c r="D213" s="1">
        <v>370</v>
      </c>
      <c r="E213" s="42" t="s">
        <v>11</v>
      </c>
      <c r="F213" s="9" t="s">
        <v>83</v>
      </c>
      <c r="G213" s="9" t="s">
        <v>83</v>
      </c>
    </row>
    <row r="214" spans="2:7" ht="36" x14ac:dyDescent="0.25">
      <c r="B214" s="4" t="s">
        <v>312</v>
      </c>
      <c r="C214" s="22" t="s">
        <v>297</v>
      </c>
      <c r="D214" s="1">
        <v>4250</v>
      </c>
      <c r="E214" s="42" t="s">
        <v>298</v>
      </c>
      <c r="F214" s="9" t="s">
        <v>38</v>
      </c>
      <c r="G214" s="9" t="s">
        <v>40</v>
      </c>
    </row>
    <row r="215" spans="2:7" ht="36" x14ac:dyDescent="0.25">
      <c r="B215" s="4" t="s">
        <v>313</v>
      </c>
      <c r="C215" s="22" t="s">
        <v>314</v>
      </c>
      <c r="D215" s="1">
        <v>76200</v>
      </c>
      <c r="E215" s="42" t="s">
        <v>62</v>
      </c>
      <c r="F215" s="9" t="s">
        <v>83</v>
      </c>
      <c r="G215" s="9" t="s">
        <v>40</v>
      </c>
    </row>
    <row r="216" spans="2:7" ht="36" x14ac:dyDescent="0.25">
      <c r="B216" s="4" t="s">
        <v>315</v>
      </c>
      <c r="C216" s="22" t="s">
        <v>316</v>
      </c>
      <c r="D216" s="1">
        <v>640</v>
      </c>
      <c r="E216" s="42" t="s">
        <v>62</v>
      </c>
      <c r="F216" s="9" t="s">
        <v>83</v>
      </c>
      <c r="G216" s="9" t="s">
        <v>83</v>
      </c>
    </row>
    <row r="217" spans="2:7" ht="36" x14ac:dyDescent="0.25">
      <c r="B217" s="4" t="s">
        <v>317</v>
      </c>
      <c r="C217" s="22" t="s">
        <v>316</v>
      </c>
      <c r="D217" s="1">
        <v>250</v>
      </c>
      <c r="E217" s="42" t="s">
        <v>62</v>
      </c>
      <c r="F217" s="9" t="s">
        <v>83</v>
      </c>
      <c r="G217" s="9" t="s">
        <v>40</v>
      </c>
    </row>
    <row r="218" spans="2:7" ht="36" x14ac:dyDescent="0.25">
      <c r="B218" s="4" t="s">
        <v>318</v>
      </c>
      <c r="C218" s="22" t="s">
        <v>297</v>
      </c>
      <c r="D218" s="1">
        <v>900</v>
      </c>
      <c r="E218" s="42" t="s">
        <v>62</v>
      </c>
      <c r="F218" s="9" t="s">
        <v>267</v>
      </c>
      <c r="G218" s="9" t="s">
        <v>40</v>
      </c>
    </row>
    <row r="219" spans="2:7" ht="54" x14ac:dyDescent="0.25">
      <c r="B219" s="4" t="s">
        <v>319</v>
      </c>
      <c r="C219" s="22" t="s">
        <v>320</v>
      </c>
      <c r="D219" s="1">
        <v>3320</v>
      </c>
      <c r="E219" s="42" t="s">
        <v>321</v>
      </c>
      <c r="F219" s="9" t="s">
        <v>267</v>
      </c>
      <c r="G219" s="9" t="s">
        <v>40</v>
      </c>
    </row>
    <row r="220" spans="2:7" ht="54" x14ac:dyDescent="0.25">
      <c r="B220" s="4" t="s">
        <v>322</v>
      </c>
      <c r="C220" s="22" t="s">
        <v>320</v>
      </c>
      <c r="D220" s="1">
        <f>2250+3250+3100+3100</f>
        <v>11700</v>
      </c>
      <c r="E220" s="42" t="s">
        <v>321</v>
      </c>
      <c r="F220" s="9" t="s">
        <v>267</v>
      </c>
      <c r="G220" s="9" t="s">
        <v>40</v>
      </c>
    </row>
    <row r="221" spans="2:7" x14ac:dyDescent="0.25">
      <c r="B221" s="4" t="s">
        <v>323</v>
      </c>
      <c r="C221" s="22"/>
      <c r="D221" s="1"/>
      <c r="E221" s="42"/>
      <c r="F221" s="9"/>
      <c r="G221" s="9"/>
    </row>
    <row r="222" spans="2:7" ht="36" x14ac:dyDescent="0.25">
      <c r="B222" s="4" t="s">
        <v>324</v>
      </c>
      <c r="C222" s="22" t="s">
        <v>325</v>
      </c>
      <c r="D222" s="1">
        <v>160</v>
      </c>
      <c r="E222" s="42" t="s">
        <v>27</v>
      </c>
      <c r="F222" s="9" t="s">
        <v>28</v>
      </c>
      <c r="G222" s="9" t="s">
        <v>12</v>
      </c>
    </row>
    <row r="223" spans="2:7" ht="63" x14ac:dyDescent="0.25">
      <c r="B223" s="4" t="s">
        <v>326</v>
      </c>
      <c r="C223" s="1" t="s">
        <v>327</v>
      </c>
      <c r="D223" s="7">
        <v>29030</v>
      </c>
      <c r="E223" s="42" t="s">
        <v>27</v>
      </c>
      <c r="F223" s="9" t="s">
        <v>12</v>
      </c>
      <c r="G223" s="9" t="s">
        <v>12</v>
      </c>
    </row>
    <row r="224" spans="2:7" ht="36" x14ac:dyDescent="0.25">
      <c r="B224" s="4" t="s">
        <v>328</v>
      </c>
      <c r="C224" s="22" t="s">
        <v>329</v>
      </c>
      <c r="D224" s="5">
        <v>6140</v>
      </c>
      <c r="E224" s="2" t="s">
        <v>27</v>
      </c>
      <c r="F224" s="2" t="s">
        <v>12</v>
      </c>
      <c r="G224" s="2" t="s">
        <v>15</v>
      </c>
    </row>
    <row r="225" spans="2:7" ht="36" x14ac:dyDescent="0.25">
      <c r="B225" s="4" t="s">
        <v>330</v>
      </c>
      <c r="C225" s="22" t="s">
        <v>331</v>
      </c>
      <c r="D225" s="1">
        <v>400</v>
      </c>
      <c r="E225" s="42" t="s">
        <v>27</v>
      </c>
      <c r="F225" s="9" t="s">
        <v>20</v>
      </c>
      <c r="G225" s="9" t="s">
        <v>20</v>
      </c>
    </row>
    <row r="226" spans="2:7" ht="36" x14ac:dyDescent="0.25">
      <c r="B226" s="4" t="s">
        <v>332</v>
      </c>
      <c r="C226" s="22" t="s">
        <v>333</v>
      </c>
      <c r="D226" s="1">
        <v>1200</v>
      </c>
      <c r="E226" s="42" t="s">
        <v>27</v>
      </c>
      <c r="F226" s="9" t="s">
        <v>22</v>
      </c>
      <c r="G226" s="9" t="s">
        <v>334</v>
      </c>
    </row>
    <row r="227" spans="2:7" ht="36" x14ac:dyDescent="0.25">
      <c r="B227" s="4" t="s">
        <v>335</v>
      </c>
      <c r="C227" s="22" t="s">
        <v>329</v>
      </c>
      <c r="D227" s="1">
        <v>8065</v>
      </c>
      <c r="E227" s="42" t="s">
        <v>27</v>
      </c>
      <c r="F227" s="9" t="s">
        <v>22</v>
      </c>
      <c r="G227" s="9" t="s">
        <v>22</v>
      </c>
    </row>
    <row r="228" spans="2:7" ht="36" x14ac:dyDescent="0.25">
      <c r="B228" s="4" t="s">
        <v>336</v>
      </c>
      <c r="C228" s="22" t="s">
        <v>329</v>
      </c>
      <c r="D228" s="1">
        <v>7960</v>
      </c>
      <c r="E228" s="42" t="s">
        <v>27</v>
      </c>
      <c r="F228" s="9" t="s">
        <v>33</v>
      </c>
      <c r="G228" s="9" t="s">
        <v>81</v>
      </c>
    </row>
    <row r="229" spans="2:7" ht="36" x14ac:dyDescent="0.25">
      <c r="B229" s="4" t="s">
        <v>337</v>
      </c>
      <c r="C229" s="22" t="s">
        <v>329</v>
      </c>
      <c r="D229" s="1">
        <v>6065.34</v>
      </c>
      <c r="E229" s="42" t="s">
        <v>27</v>
      </c>
      <c r="F229" s="9" t="s">
        <v>33</v>
      </c>
      <c r="G229" s="9" t="s">
        <v>81</v>
      </c>
    </row>
    <row r="230" spans="2:7" ht="36" x14ac:dyDescent="0.25">
      <c r="B230" s="4" t="s">
        <v>338</v>
      </c>
      <c r="C230" s="22" t="s">
        <v>329</v>
      </c>
      <c r="D230" s="1">
        <v>15750</v>
      </c>
      <c r="E230" s="42" t="s">
        <v>27</v>
      </c>
      <c r="F230" s="9" t="s">
        <v>33</v>
      </c>
      <c r="G230" s="9" t="s">
        <v>81</v>
      </c>
    </row>
    <row r="231" spans="2:7" ht="27" x14ac:dyDescent="0.25">
      <c r="B231" s="4" t="s">
        <v>339</v>
      </c>
      <c r="C231" s="22" t="s">
        <v>340</v>
      </c>
      <c r="D231" s="1">
        <v>6000</v>
      </c>
      <c r="E231" s="42" t="s">
        <v>11</v>
      </c>
      <c r="F231" s="9" t="s">
        <v>38</v>
      </c>
      <c r="G231" s="9" t="s">
        <v>38</v>
      </c>
    </row>
    <row r="232" spans="2:7" ht="36" x14ac:dyDescent="0.25">
      <c r="B232" s="4" t="s">
        <v>341</v>
      </c>
      <c r="C232" s="22" t="s">
        <v>329</v>
      </c>
      <c r="D232" s="1">
        <v>12453.8</v>
      </c>
      <c r="E232" s="42" t="s">
        <v>11</v>
      </c>
      <c r="F232" s="9" t="s">
        <v>38</v>
      </c>
      <c r="G232" s="9" t="s">
        <v>83</v>
      </c>
    </row>
    <row r="233" spans="2:7" ht="18" x14ac:dyDescent="0.25">
      <c r="B233" s="4" t="s">
        <v>342</v>
      </c>
      <c r="C233" s="22"/>
      <c r="D233" s="5">
        <v>22000</v>
      </c>
      <c r="E233" s="2" t="s">
        <v>62</v>
      </c>
      <c r="F233" s="2" t="s">
        <v>83</v>
      </c>
      <c r="G233" s="2" t="s">
        <v>83</v>
      </c>
    </row>
    <row r="234" spans="2:7" ht="36" x14ac:dyDescent="0.25">
      <c r="B234" s="4" t="s">
        <v>343</v>
      </c>
      <c r="C234" s="22" t="s">
        <v>329</v>
      </c>
      <c r="D234" s="5">
        <v>5160</v>
      </c>
      <c r="E234" s="2" t="s">
        <v>62</v>
      </c>
      <c r="F234" s="2" t="s">
        <v>83</v>
      </c>
      <c r="G234" s="2" t="s">
        <v>83</v>
      </c>
    </row>
    <row r="235" spans="2:7" ht="18" x14ac:dyDescent="0.25">
      <c r="B235" s="4" t="s">
        <v>344</v>
      </c>
      <c r="C235" s="23"/>
      <c r="D235" s="1"/>
      <c r="E235" s="41"/>
      <c r="F235" s="23"/>
      <c r="G235" s="23"/>
    </row>
    <row r="236" spans="2:7" ht="36" x14ac:dyDescent="0.25">
      <c r="B236" s="4" t="s">
        <v>1109</v>
      </c>
      <c r="C236" s="23" t="s">
        <v>345</v>
      </c>
      <c r="D236" s="1">
        <v>55000</v>
      </c>
      <c r="E236" s="2" t="s">
        <v>27</v>
      </c>
      <c r="F236" s="23" t="s">
        <v>12</v>
      </c>
      <c r="G236" s="23" t="s">
        <v>15</v>
      </c>
    </row>
    <row r="237" spans="2:7" ht="36" x14ac:dyDescent="0.25">
      <c r="B237" s="4" t="s">
        <v>346</v>
      </c>
      <c r="C237" s="23" t="s">
        <v>347</v>
      </c>
      <c r="D237" s="1">
        <v>33277</v>
      </c>
      <c r="E237" s="2" t="s">
        <v>238</v>
      </c>
      <c r="F237" s="23" t="s">
        <v>22</v>
      </c>
      <c r="G237" s="23" t="s">
        <v>40</v>
      </c>
    </row>
    <row r="238" spans="2:7" x14ac:dyDescent="0.25">
      <c r="B238" s="4" t="s">
        <v>348</v>
      </c>
      <c r="C238" s="22"/>
      <c r="D238" s="1"/>
      <c r="E238" s="2"/>
      <c r="F238" s="23"/>
      <c r="G238" s="23"/>
    </row>
    <row r="239" spans="2:7" ht="27" x14ac:dyDescent="0.25">
      <c r="B239" s="4" t="s">
        <v>349</v>
      </c>
      <c r="C239" s="23" t="s">
        <v>350</v>
      </c>
      <c r="D239" s="1"/>
      <c r="E239" s="2"/>
      <c r="F239" s="23"/>
      <c r="G239" s="23"/>
    </row>
    <row r="240" spans="2:7" ht="27" x14ac:dyDescent="0.25">
      <c r="B240" s="4" t="s">
        <v>1110</v>
      </c>
      <c r="C240" s="23" t="s">
        <v>351</v>
      </c>
      <c r="D240" s="1">
        <f>830*2+32+24+32+24+32+24+180+100+70+70+65*2+75*2</f>
        <v>2528</v>
      </c>
      <c r="E240" s="42" t="s">
        <v>27</v>
      </c>
      <c r="F240" s="9" t="s">
        <v>28</v>
      </c>
      <c r="G240" s="9" t="s">
        <v>12</v>
      </c>
    </row>
    <row r="241" spans="2:7" ht="27" x14ac:dyDescent="0.25">
      <c r="B241" s="4" t="s">
        <v>352</v>
      </c>
      <c r="C241" s="23" t="s">
        <v>351</v>
      </c>
      <c r="D241" s="1">
        <f>1075*2</f>
        <v>2150</v>
      </c>
      <c r="E241" s="42" t="s">
        <v>27</v>
      </c>
      <c r="F241" s="9" t="s">
        <v>12</v>
      </c>
      <c r="G241" s="9" t="s">
        <v>12</v>
      </c>
    </row>
    <row r="242" spans="2:7" ht="27" x14ac:dyDescent="0.25">
      <c r="B242" s="4" t="s">
        <v>353</v>
      </c>
      <c r="C242" s="23" t="s">
        <v>351</v>
      </c>
      <c r="D242" s="1">
        <f>3000*5</f>
        <v>15000</v>
      </c>
      <c r="E242" s="42" t="s">
        <v>27</v>
      </c>
      <c r="F242" s="9" t="s">
        <v>22</v>
      </c>
      <c r="G242" s="9" t="s">
        <v>22</v>
      </c>
    </row>
    <row r="243" spans="2:7" ht="27" x14ac:dyDescent="0.25">
      <c r="B243" s="4" t="s">
        <v>354</v>
      </c>
      <c r="C243" s="23" t="s">
        <v>350</v>
      </c>
      <c r="D243" s="1">
        <v>15400</v>
      </c>
      <c r="E243" s="2" t="s">
        <v>62</v>
      </c>
      <c r="F243" s="23" t="s">
        <v>38</v>
      </c>
      <c r="G243" s="23" t="s">
        <v>38</v>
      </c>
    </row>
    <row r="244" spans="2:7" ht="27" x14ac:dyDescent="0.25">
      <c r="B244" s="4" t="s">
        <v>355</v>
      </c>
      <c r="C244" s="23" t="s">
        <v>351</v>
      </c>
      <c r="D244" s="1">
        <v>6000</v>
      </c>
      <c r="E244" s="2" t="s">
        <v>356</v>
      </c>
      <c r="F244" s="23" t="s">
        <v>38</v>
      </c>
      <c r="G244" s="23" t="s">
        <v>83</v>
      </c>
    </row>
    <row r="245" spans="2:7" ht="27" x14ac:dyDescent="0.25">
      <c r="B245" s="4" t="s">
        <v>357</v>
      </c>
      <c r="C245" s="23" t="s">
        <v>351</v>
      </c>
      <c r="D245" s="1">
        <v>3978</v>
      </c>
      <c r="E245" s="2" t="s">
        <v>356</v>
      </c>
      <c r="F245" s="23" t="s">
        <v>38</v>
      </c>
      <c r="G245" s="23" t="s">
        <v>83</v>
      </c>
    </row>
    <row r="246" spans="2:7" x14ac:dyDescent="0.25">
      <c r="B246" s="4" t="s">
        <v>358</v>
      </c>
      <c r="C246" s="22"/>
      <c r="D246" s="1"/>
      <c r="E246" s="2"/>
      <c r="F246" s="23"/>
      <c r="G246" s="23"/>
    </row>
    <row r="247" spans="2:7" ht="36" x14ac:dyDescent="0.25">
      <c r="B247" s="4" t="s">
        <v>359</v>
      </c>
      <c r="C247" s="23" t="s">
        <v>360</v>
      </c>
      <c r="D247" s="1"/>
      <c r="E247" s="2"/>
      <c r="F247" s="23"/>
      <c r="G247" s="23"/>
    </row>
    <row r="248" spans="2:7" x14ac:dyDescent="0.25">
      <c r="B248" s="4" t="s">
        <v>361</v>
      </c>
      <c r="C248" s="22"/>
      <c r="D248" s="1"/>
      <c r="E248" s="2"/>
      <c r="F248" s="23"/>
      <c r="G248" s="23"/>
    </row>
    <row r="249" spans="2:7" ht="36" x14ac:dyDescent="0.25">
      <c r="B249" s="4" t="s">
        <v>362</v>
      </c>
      <c r="C249" s="23" t="s">
        <v>363</v>
      </c>
      <c r="D249" s="1"/>
      <c r="E249" s="2"/>
      <c r="F249" s="23"/>
      <c r="G249" s="23"/>
    </row>
    <row r="250" spans="2:7" ht="63" x14ac:dyDescent="0.25">
      <c r="B250" s="4" t="s">
        <v>364</v>
      </c>
      <c r="C250" s="23" t="s">
        <v>365</v>
      </c>
      <c r="D250" s="1">
        <v>206410</v>
      </c>
      <c r="E250" s="2" t="s">
        <v>11</v>
      </c>
      <c r="F250" s="23" t="s">
        <v>28</v>
      </c>
      <c r="G250" s="23" t="s">
        <v>12</v>
      </c>
    </row>
    <row r="251" spans="2:7" x14ac:dyDescent="0.25">
      <c r="B251" s="4" t="s">
        <v>366</v>
      </c>
      <c r="C251" s="22"/>
      <c r="D251" s="1"/>
      <c r="E251" s="2"/>
      <c r="F251" s="23"/>
      <c r="G251" s="23"/>
    </row>
    <row r="252" spans="2:7" ht="27" x14ac:dyDescent="0.25">
      <c r="B252" s="4" t="s">
        <v>367</v>
      </c>
      <c r="C252" s="23" t="s">
        <v>368</v>
      </c>
      <c r="D252" s="1"/>
      <c r="E252" s="2"/>
      <c r="F252" s="23"/>
      <c r="G252" s="23"/>
    </row>
    <row r="253" spans="2:7" x14ac:dyDescent="0.25">
      <c r="B253" s="4" t="s">
        <v>369</v>
      </c>
      <c r="C253" s="22"/>
      <c r="D253" s="1"/>
      <c r="E253" s="2"/>
      <c r="F253" s="23"/>
      <c r="G253" s="23"/>
    </row>
    <row r="254" spans="2:7" ht="27" x14ac:dyDescent="0.25">
      <c r="B254" s="4" t="s">
        <v>370</v>
      </c>
      <c r="C254" s="23"/>
      <c r="D254" s="1"/>
      <c r="E254" s="2"/>
      <c r="F254" s="23"/>
      <c r="G254" s="23"/>
    </row>
    <row r="255" spans="2:7" ht="36" x14ac:dyDescent="0.25">
      <c r="B255" s="4" t="s">
        <v>371</v>
      </c>
      <c r="C255" s="15" t="s">
        <v>372</v>
      </c>
      <c r="D255" s="1">
        <v>119014</v>
      </c>
      <c r="E255" s="2" t="s">
        <v>46</v>
      </c>
      <c r="F255" s="23" t="s">
        <v>22</v>
      </c>
      <c r="G255" s="23" t="s">
        <v>40</v>
      </c>
    </row>
    <row r="256" spans="2:7" ht="36" x14ac:dyDescent="0.25">
      <c r="B256" s="4" t="s">
        <v>373</v>
      </c>
      <c r="C256" s="15" t="s">
        <v>372</v>
      </c>
      <c r="D256" s="1">
        <v>30900</v>
      </c>
      <c r="E256" s="2" t="s">
        <v>46</v>
      </c>
      <c r="F256" s="23" t="s">
        <v>38</v>
      </c>
      <c r="G256" s="23" t="s">
        <v>40</v>
      </c>
    </row>
    <row r="257" spans="2:7" ht="27" x14ac:dyDescent="0.25">
      <c r="B257" s="4" t="s">
        <v>374</v>
      </c>
      <c r="C257" s="23" t="s">
        <v>375</v>
      </c>
      <c r="D257" s="1"/>
      <c r="E257" s="2"/>
      <c r="F257" s="23"/>
      <c r="G257" s="23"/>
    </row>
    <row r="258" spans="2:7" ht="171" x14ac:dyDescent="0.25">
      <c r="B258" s="4" t="s">
        <v>376</v>
      </c>
      <c r="C258" s="23" t="s">
        <v>377</v>
      </c>
      <c r="D258" s="1">
        <v>23550</v>
      </c>
      <c r="E258" s="2" t="s">
        <v>46</v>
      </c>
      <c r="F258" s="23" t="s">
        <v>22</v>
      </c>
      <c r="G258" s="23" t="s">
        <v>40</v>
      </c>
    </row>
    <row r="259" spans="2:7" ht="45" x14ac:dyDescent="0.25">
      <c r="B259" s="4" t="s">
        <v>378</v>
      </c>
      <c r="C259" s="23" t="s">
        <v>377</v>
      </c>
      <c r="D259" s="1">
        <v>14790</v>
      </c>
      <c r="E259" s="2" t="s">
        <v>46</v>
      </c>
      <c r="F259" s="23" t="s">
        <v>38</v>
      </c>
      <c r="G259" s="23" t="s">
        <v>40</v>
      </c>
    </row>
    <row r="260" spans="2:7" ht="45" x14ac:dyDescent="0.25">
      <c r="B260" s="4" t="s">
        <v>379</v>
      </c>
      <c r="C260" s="16" t="s">
        <v>377</v>
      </c>
      <c r="D260" s="5">
        <v>29956</v>
      </c>
      <c r="E260" s="2" t="s">
        <v>46</v>
      </c>
      <c r="F260" s="2" t="s">
        <v>83</v>
      </c>
      <c r="G260" s="2" t="s">
        <v>40</v>
      </c>
    </row>
    <row r="261" spans="2:7" x14ac:dyDescent="0.25">
      <c r="B261" s="4" t="s">
        <v>380</v>
      </c>
      <c r="C261" s="23"/>
      <c r="D261" s="1"/>
      <c r="E261" s="2"/>
      <c r="F261" s="23"/>
      <c r="G261" s="23"/>
    </row>
    <row r="262" spans="2:7" ht="36" x14ac:dyDescent="0.25">
      <c r="B262" s="4" t="s">
        <v>381</v>
      </c>
      <c r="C262" s="23" t="s">
        <v>382</v>
      </c>
      <c r="D262" s="1">
        <v>6480</v>
      </c>
      <c r="E262" s="2" t="s">
        <v>62</v>
      </c>
      <c r="F262" s="23" t="s">
        <v>38</v>
      </c>
      <c r="G262" s="23" t="s">
        <v>40</v>
      </c>
    </row>
    <row r="263" spans="2:7" ht="45" x14ac:dyDescent="0.25">
      <c r="B263" s="4" t="s">
        <v>383</v>
      </c>
      <c r="C263" s="23" t="s">
        <v>384</v>
      </c>
      <c r="D263" s="1"/>
      <c r="E263" s="2"/>
      <c r="F263" s="23"/>
      <c r="G263" s="23"/>
    </row>
    <row r="264" spans="2:7" ht="27" x14ac:dyDescent="0.25">
      <c r="B264" s="4" t="s">
        <v>385</v>
      </c>
      <c r="C264" s="23" t="s">
        <v>386</v>
      </c>
      <c r="D264" s="1">
        <v>628.59</v>
      </c>
      <c r="E264" s="2" t="s">
        <v>11</v>
      </c>
      <c r="F264" s="23" t="s">
        <v>33</v>
      </c>
      <c r="G264" s="23" t="s">
        <v>33</v>
      </c>
    </row>
    <row r="265" spans="2:7" ht="36" x14ac:dyDescent="0.25">
      <c r="B265" s="4" t="s">
        <v>387</v>
      </c>
      <c r="C265" s="22" t="s">
        <v>388</v>
      </c>
      <c r="D265" s="1">
        <v>76760.02</v>
      </c>
      <c r="E265" s="2" t="s">
        <v>11</v>
      </c>
      <c r="F265" s="23" t="s">
        <v>37</v>
      </c>
      <c r="G265" s="23" t="s">
        <v>37</v>
      </c>
    </row>
    <row r="266" spans="2:7" ht="27" x14ac:dyDescent="0.25">
      <c r="B266" s="4" t="s">
        <v>389</v>
      </c>
      <c r="C266" s="23" t="s">
        <v>390</v>
      </c>
      <c r="D266" s="1">
        <v>2427.52</v>
      </c>
      <c r="E266" s="2" t="s">
        <v>62</v>
      </c>
      <c r="F266" s="23" t="s">
        <v>38</v>
      </c>
      <c r="G266" s="23" t="s">
        <v>38</v>
      </c>
    </row>
    <row r="267" spans="2:7" ht="36" x14ac:dyDescent="0.25">
      <c r="B267" s="4" t="s">
        <v>391</v>
      </c>
      <c r="C267" s="10" t="s">
        <v>392</v>
      </c>
      <c r="D267" s="1">
        <v>1600</v>
      </c>
      <c r="E267" s="2" t="s">
        <v>393</v>
      </c>
      <c r="F267" s="23" t="s">
        <v>38</v>
      </c>
      <c r="G267" s="23" t="s">
        <v>38</v>
      </c>
    </row>
    <row r="268" spans="2:7" ht="27" x14ac:dyDescent="0.25">
      <c r="B268" s="4" t="s">
        <v>389</v>
      </c>
      <c r="C268" s="23" t="s">
        <v>390</v>
      </c>
      <c r="D268" s="1">
        <v>2428</v>
      </c>
      <c r="E268" s="2" t="s">
        <v>62</v>
      </c>
      <c r="F268" s="23" t="s">
        <v>38</v>
      </c>
      <c r="G268" s="23" t="s">
        <v>38</v>
      </c>
    </row>
    <row r="269" spans="2:7" ht="45" x14ac:dyDescent="0.25">
      <c r="B269" s="36" t="s">
        <v>394</v>
      </c>
      <c r="C269" s="11" t="s">
        <v>395</v>
      </c>
      <c r="D269" s="11"/>
      <c r="E269" s="43"/>
      <c r="F269" s="11"/>
      <c r="G269" s="11"/>
    </row>
    <row r="270" spans="2:7" ht="27" x14ac:dyDescent="0.25">
      <c r="B270" s="4" t="s">
        <v>396</v>
      </c>
      <c r="C270" s="23" t="s">
        <v>397</v>
      </c>
      <c r="D270" s="1">
        <v>314</v>
      </c>
      <c r="E270" s="2" t="s">
        <v>398</v>
      </c>
      <c r="F270" s="23" t="s">
        <v>28</v>
      </c>
      <c r="G270" s="23" t="s">
        <v>12</v>
      </c>
    </row>
    <row r="271" spans="2:7" ht="27" x14ac:dyDescent="0.25">
      <c r="B271" s="4" t="s">
        <v>399</v>
      </c>
      <c r="C271" s="23"/>
      <c r="D271" s="1">
        <v>7142</v>
      </c>
      <c r="E271" s="2" t="s">
        <v>11</v>
      </c>
      <c r="F271" s="2" t="s">
        <v>12</v>
      </c>
      <c r="G271" s="2" t="s">
        <v>15</v>
      </c>
    </row>
    <row r="272" spans="2:7" ht="90" x14ac:dyDescent="0.25">
      <c r="B272" s="4" t="s">
        <v>400</v>
      </c>
      <c r="C272" s="23" t="s">
        <v>401</v>
      </c>
      <c r="D272" s="1">
        <v>79559</v>
      </c>
      <c r="E272" s="2" t="s">
        <v>11</v>
      </c>
      <c r="F272" s="2" t="s">
        <v>22</v>
      </c>
      <c r="G272" s="2" t="s">
        <v>33</v>
      </c>
    </row>
    <row r="273" spans="2:7" ht="63" x14ac:dyDescent="0.25">
      <c r="B273" s="4" t="s">
        <v>402</v>
      </c>
      <c r="C273" s="23" t="s">
        <v>403</v>
      </c>
      <c r="D273" s="1">
        <v>18026</v>
      </c>
      <c r="E273" s="2" t="s">
        <v>46</v>
      </c>
      <c r="F273" s="2" t="s">
        <v>22</v>
      </c>
      <c r="G273" s="2" t="s">
        <v>40</v>
      </c>
    </row>
    <row r="274" spans="2:7" ht="45" x14ac:dyDescent="0.25">
      <c r="B274" s="4" t="s">
        <v>404</v>
      </c>
      <c r="C274" s="22" t="s">
        <v>405</v>
      </c>
      <c r="D274" s="1">
        <v>2437</v>
      </c>
      <c r="E274" s="2" t="s">
        <v>11</v>
      </c>
      <c r="F274" s="2" t="s">
        <v>37</v>
      </c>
      <c r="G274" s="2" t="s">
        <v>37</v>
      </c>
    </row>
    <row r="275" spans="2:7" ht="36" x14ac:dyDescent="0.25">
      <c r="B275" s="4" t="s">
        <v>406</v>
      </c>
      <c r="C275" s="22" t="s">
        <v>407</v>
      </c>
      <c r="D275" s="1">
        <v>16773</v>
      </c>
      <c r="E275" s="2" t="s">
        <v>46</v>
      </c>
      <c r="F275" s="2" t="s">
        <v>38</v>
      </c>
      <c r="G275" s="2" t="s">
        <v>40</v>
      </c>
    </row>
    <row r="276" spans="2:7" ht="36" x14ac:dyDescent="0.25">
      <c r="B276" s="4" t="s">
        <v>408</v>
      </c>
      <c r="C276" s="22" t="s">
        <v>409</v>
      </c>
      <c r="D276" s="1">
        <v>250</v>
      </c>
      <c r="E276" s="2" t="s">
        <v>62</v>
      </c>
      <c r="F276" s="2" t="s">
        <v>38</v>
      </c>
      <c r="G276" s="2" t="s">
        <v>83</v>
      </c>
    </row>
    <row r="277" spans="2:7" ht="36" x14ac:dyDescent="0.25">
      <c r="B277" s="4" t="s">
        <v>410</v>
      </c>
      <c r="C277" s="17" t="s">
        <v>407</v>
      </c>
      <c r="D277" s="1">
        <v>4060</v>
      </c>
      <c r="E277" s="2" t="s">
        <v>46</v>
      </c>
      <c r="F277" s="2" t="s">
        <v>83</v>
      </c>
      <c r="G277" s="2" t="s">
        <v>40</v>
      </c>
    </row>
    <row r="278" spans="2:7" ht="45" x14ac:dyDescent="0.25">
      <c r="B278" s="4" t="s">
        <v>411</v>
      </c>
      <c r="C278" s="17" t="s">
        <v>412</v>
      </c>
      <c r="D278" s="1">
        <v>8840</v>
      </c>
      <c r="E278" s="2" t="s">
        <v>62</v>
      </c>
      <c r="F278" s="2" t="s">
        <v>83</v>
      </c>
      <c r="G278" s="2" t="s">
        <v>40</v>
      </c>
    </row>
    <row r="279" spans="2:7" ht="36" x14ac:dyDescent="0.25">
      <c r="B279" s="4" t="s">
        <v>413</v>
      </c>
      <c r="C279" s="17" t="s">
        <v>414</v>
      </c>
      <c r="D279" s="1">
        <v>3600</v>
      </c>
      <c r="E279" s="2" t="s">
        <v>62</v>
      </c>
      <c r="F279" s="2" t="s">
        <v>83</v>
      </c>
      <c r="G279" s="2" t="s">
        <v>40</v>
      </c>
    </row>
    <row r="280" spans="2:7" ht="45" x14ac:dyDescent="0.25">
      <c r="B280" s="4" t="s">
        <v>415</v>
      </c>
      <c r="C280" s="22" t="s">
        <v>416</v>
      </c>
      <c r="D280" s="1">
        <v>2744</v>
      </c>
      <c r="E280" s="2" t="s">
        <v>62</v>
      </c>
      <c r="F280" s="2" t="s">
        <v>40</v>
      </c>
      <c r="G280" s="2" t="s">
        <v>40</v>
      </c>
    </row>
    <row r="281" spans="2:7" ht="45" x14ac:dyDescent="0.25">
      <c r="B281" s="4" t="s">
        <v>417</v>
      </c>
      <c r="C281" s="23" t="s">
        <v>418</v>
      </c>
      <c r="D281" s="1"/>
      <c r="E281" s="2"/>
      <c r="F281" s="23"/>
      <c r="G281" s="23"/>
    </row>
    <row r="282" spans="2:7" ht="45" x14ac:dyDescent="0.25">
      <c r="B282" s="4" t="s">
        <v>419</v>
      </c>
      <c r="C282" s="23" t="s">
        <v>418</v>
      </c>
      <c r="D282" s="1">
        <v>19180</v>
      </c>
      <c r="E282" s="2" t="s">
        <v>11</v>
      </c>
      <c r="F282" s="2" t="s">
        <v>12</v>
      </c>
      <c r="G282" s="2" t="s">
        <v>15</v>
      </c>
    </row>
    <row r="283" spans="2:7" ht="99" x14ac:dyDescent="0.25">
      <c r="B283" s="4" t="s">
        <v>420</v>
      </c>
      <c r="C283" s="23" t="s">
        <v>421</v>
      </c>
      <c r="D283" s="1">
        <v>6100</v>
      </c>
      <c r="E283" s="2" t="s">
        <v>11</v>
      </c>
      <c r="F283" s="2" t="s">
        <v>17</v>
      </c>
      <c r="G283" s="2" t="s">
        <v>20</v>
      </c>
    </row>
    <row r="284" spans="2:7" ht="45" x14ac:dyDescent="0.25">
      <c r="B284" s="4" t="s">
        <v>422</v>
      </c>
      <c r="C284" s="23" t="s">
        <v>418</v>
      </c>
      <c r="D284" s="1">
        <v>11500</v>
      </c>
      <c r="E284" s="2" t="s">
        <v>11</v>
      </c>
      <c r="F284" s="2" t="s">
        <v>17</v>
      </c>
      <c r="G284" s="2" t="s">
        <v>20</v>
      </c>
    </row>
    <row r="285" spans="2:7" ht="27" x14ac:dyDescent="0.25">
      <c r="B285" s="4" t="s">
        <v>423</v>
      </c>
      <c r="C285" s="23" t="s">
        <v>424</v>
      </c>
      <c r="D285" s="1">
        <v>49540</v>
      </c>
      <c r="E285" s="2" t="s">
        <v>11</v>
      </c>
      <c r="F285" s="2" t="s">
        <v>20</v>
      </c>
      <c r="G285" s="2" t="s">
        <v>22</v>
      </c>
    </row>
    <row r="286" spans="2:7" ht="45" x14ac:dyDescent="0.25">
      <c r="B286" s="4" t="s">
        <v>425</v>
      </c>
      <c r="C286" s="23" t="s">
        <v>426</v>
      </c>
      <c r="D286" s="1">
        <v>12016.81</v>
      </c>
      <c r="E286" s="2" t="s">
        <v>46</v>
      </c>
      <c r="F286" s="2" t="s">
        <v>22</v>
      </c>
      <c r="G286" s="2" t="s">
        <v>40</v>
      </c>
    </row>
    <row r="287" spans="2:7" ht="36" x14ac:dyDescent="0.25">
      <c r="B287" s="4" t="s">
        <v>427</v>
      </c>
      <c r="C287" s="22" t="s">
        <v>428</v>
      </c>
      <c r="D287" s="1"/>
      <c r="E287" s="2"/>
      <c r="F287" s="2"/>
      <c r="G287" s="2"/>
    </row>
    <row r="288" spans="2:7" x14ac:dyDescent="0.25">
      <c r="B288" s="4" t="s">
        <v>429</v>
      </c>
      <c r="C288" s="22"/>
      <c r="D288" s="1">
        <v>3450</v>
      </c>
      <c r="E288" s="1" t="s">
        <v>11</v>
      </c>
      <c r="F288" s="2" t="s">
        <v>17</v>
      </c>
      <c r="G288" s="2" t="s">
        <v>20</v>
      </c>
    </row>
    <row r="289" spans="2:7" ht="27" x14ac:dyDescent="0.25">
      <c r="B289" s="37" t="s">
        <v>430</v>
      </c>
      <c r="C289" s="22" t="s">
        <v>428</v>
      </c>
      <c r="D289" s="7">
        <f>1314+285</f>
        <v>1599</v>
      </c>
      <c r="E289" s="2" t="s">
        <v>36</v>
      </c>
      <c r="F289" s="2" t="s">
        <v>20</v>
      </c>
      <c r="G289" s="2" t="s">
        <v>20</v>
      </c>
    </row>
    <row r="290" spans="2:7" ht="18" x14ac:dyDescent="0.25">
      <c r="B290" s="37" t="s">
        <v>431</v>
      </c>
      <c r="C290" s="22" t="s">
        <v>428</v>
      </c>
      <c r="D290" s="7">
        <v>1200</v>
      </c>
      <c r="E290" s="1" t="s">
        <v>11</v>
      </c>
      <c r="F290" s="2" t="s">
        <v>22</v>
      </c>
      <c r="G290" s="2" t="s">
        <v>22</v>
      </c>
    </row>
    <row r="291" spans="2:7" ht="18" x14ac:dyDescent="0.25">
      <c r="B291" s="37" t="s">
        <v>432</v>
      </c>
      <c r="C291" s="22" t="s">
        <v>428</v>
      </c>
      <c r="D291" s="7">
        <v>150000</v>
      </c>
      <c r="E291" s="1" t="s">
        <v>11</v>
      </c>
      <c r="F291" s="2" t="s">
        <v>33</v>
      </c>
      <c r="G291" s="2" t="s">
        <v>33</v>
      </c>
    </row>
    <row r="292" spans="2:7" ht="27" x14ac:dyDescent="0.25">
      <c r="B292" s="37" t="s">
        <v>433</v>
      </c>
      <c r="C292" s="22" t="s">
        <v>434</v>
      </c>
      <c r="D292" s="7">
        <v>11088</v>
      </c>
      <c r="E292" s="1" t="s">
        <v>62</v>
      </c>
      <c r="F292" s="2" t="s">
        <v>38</v>
      </c>
      <c r="G292" s="2" t="s">
        <v>38</v>
      </c>
    </row>
    <row r="293" spans="2:7" ht="27" x14ac:dyDescent="0.25">
      <c r="B293" s="37" t="s">
        <v>435</v>
      </c>
      <c r="C293" s="22" t="s">
        <v>434</v>
      </c>
      <c r="D293" s="7">
        <v>4426</v>
      </c>
      <c r="E293" s="1" t="s">
        <v>62</v>
      </c>
      <c r="F293" s="2" t="s">
        <v>38</v>
      </c>
      <c r="G293" s="2" t="s">
        <v>38</v>
      </c>
    </row>
    <row r="294" spans="2:7" ht="18" x14ac:dyDescent="0.25">
      <c r="B294" s="37" t="s">
        <v>436</v>
      </c>
      <c r="C294" s="22" t="s">
        <v>428</v>
      </c>
      <c r="D294" s="7">
        <v>11088</v>
      </c>
      <c r="E294" s="1" t="s">
        <v>62</v>
      </c>
      <c r="F294" s="2" t="s">
        <v>38</v>
      </c>
      <c r="G294" s="2" t="s">
        <v>83</v>
      </c>
    </row>
    <row r="295" spans="2:7" ht="18" x14ac:dyDescent="0.25">
      <c r="B295" s="37" t="s">
        <v>437</v>
      </c>
      <c r="C295" s="22" t="s">
        <v>428</v>
      </c>
      <c r="D295" s="7">
        <v>22100</v>
      </c>
      <c r="E295" s="1" t="s">
        <v>438</v>
      </c>
      <c r="F295" s="2" t="s">
        <v>83</v>
      </c>
      <c r="G295" s="2" t="s">
        <v>83</v>
      </c>
    </row>
    <row r="296" spans="2:7" ht="27" x14ac:dyDescent="0.25">
      <c r="B296" s="37" t="s">
        <v>439</v>
      </c>
      <c r="C296" s="22" t="s">
        <v>428</v>
      </c>
      <c r="D296" s="7">
        <v>9900</v>
      </c>
      <c r="E296" s="1" t="s">
        <v>438</v>
      </c>
      <c r="F296" s="2" t="s">
        <v>83</v>
      </c>
      <c r="G296" s="2" t="s">
        <v>83</v>
      </c>
    </row>
    <row r="297" spans="2:7" ht="108" x14ac:dyDescent="0.25">
      <c r="B297" s="4" t="s">
        <v>440</v>
      </c>
      <c r="C297" s="23" t="s">
        <v>441</v>
      </c>
      <c r="D297" s="1"/>
      <c r="E297" s="2"/>
      <c r="F297" s="23"/>
      <c r="G297" s="23"/>
    </row>
    <row r="298" spans="2:7" ht="54" x14ac:dyDescent="0.25">
      <c r="B298" s="4" t="s">
        <v>442</v>
      </c>
      <c r="C298" s="23" t="s">
        <v>443</v>
      </c>
      <c r="D298" s="1">
        <v>3906</v>
      </c>
      <c r="E298" s="2" t="s">
        <v>11</v>
      </c>
      <c r="F298" s="23" t="s">
        <v>12</v>
      </c>
      <c r="G298" s="23" t="s">
        <v>15</v>
      </c>
    </row>
    <row r="299" spans="2:7" ht="27" x14ac:dyDescent="0.25">
      <c r="B299" s="4" t="s">
        <v>444</v>
      </c>
      <c r="C299" s="23" t="s">
        <v>445</v>
      </c>
      <c r="D299" s="1"/>
      <c r="E299" s="2"/>
      <c r="F299" s="2"/>
      <c r="G299" s="2"/>
    </row>
    <row r="300" spans="2:7" ht="27" x14ac:dyDescent="0.25">
      <c r="B300" s="4" t="s">
        <v>446</v>
      </c>
      <c r="C300" s="23" t="s">
        <v>445</v>
      </c>
      <c r="D300" s="1">
        <v>710</v>
      </c>
      <c r="E300" s="2" t="s">
        <v>11</v>
      </c>
      <c r="F300" s="2" t="s">
        <v>12</v>
      </c>
      <c r="G300" s="2" t="s">
        <v>15</v>
      </c>
    </row>
    <row r="301" spans="2:7" ht="27" x14ac:dyDescent="0.25">
      <c r="B301" s="4" t="s">
        <v>447</v>
      </c>
      <c r="C301" s="23" t="s">
        <v>445</v>
      </c>
      <c r="D301" s="1">
        <v>860</v>
      </c>
      <c r="E301" s="2" t="s">
        <v>11</v>
      </c>
      <c r="F301" s="2" t="s">
        <v>12</v>
      </c>
      <c r="G301" s="2" t="s">
        <v>15</v>
      </c>
    </row>
    <row r="302" spans="2:7" ht="27" x14ac:dyDescent="0.25">
      <c r="B302" s="4" t="s">
        <v>448</v>
      </c>
      <c r="C302" s="23" t="s">
        <v>449</v>
      </c>
      <c r="D302" s="1">
        <v>2632</v>
      </c>
      <c r="E302" s="2" t="s">
        <v>11</v>
      </c>
      <c r="F302" s="2" t="s">
        <v>20</v>
      </c>
      <c r="G302" s="2" t="s">
        <v>22</v>
      </c>
    </row>
    <row r="303" spans="2:7" ht="27" x14ac:dyDescent="0.25">
      <c r="B303" s="4" t="s">
        <v>450</v>
      </c>
      <c r="C303" s="23" t="s">
        <v>445</v>
      </c>
      <c r="D303" s="1">
        <v>690</v>
      </c>
      <c r="E303" s="2" t="s">
        <v>11</v>
      </c>
      <c r="F303" s="2" t="s">
        <v>33</v>
      </c>
      <c r="G303" s="2" t="s">
        <v>81</v>
      </c>
    </row>
    <row r="304" spans="2:7" ht="45" x14ac:dyDescent="0.25">
      <c r="B304" s="4" t="s">
        <v>451</v>
      </c>
      <c r="C304" s="23" t="s">
        <v>452</v>
      </c>
      <c r="D304" s="1">
        <v>93500</v>
      </c>
      <c r="E304" s="2" t="s">
        <v>11</v>
      </c>
      <c r="F304" s="2" t="s">
        <v>33</v>
      </c>
      <c r="G304" s="2" t="s">
        <v>81</v>
      </c>
    </row>
    <row r="305" spans="2:7" ht="36" x14ac:dyDescent="0.25">
      <c r="B305" s="4" t="s">
        <v>453</v>
      </c>
      <c r="C305" s="23" t="s">
        <v>454</v>
      </c>
      <c r="D305" s="1"/>
      <c r="E305" s="2"/>
      <c r="F305" s="23"/>
      <c r="G305" s="23"/>
    </row>
    <row r="306" spans="2:7" ht="72" x14ac:dyDescent="0.25">
      <c r="B306" s="4" t="s">
        <v>455</v>
      </c>
      <c r="C306" s="23" t="s">
        <v>456</v>
      </c>
      <c r="D306" s="1">
        <v>6200</v>
      </c>
      <c r="E306" s="2" t="s">
        <v>11</v>
      </c>
      <c r="F306" s="23" t="s">
        <v>17</v>
      </c>
      <c r="G306" s="23" t="s">
        <v>17</v>
      </c>
    </row>
    <row r="307" spans="2:7" ht="45" x14ac:dyDescent="0.25">
      <c r="B307" s="4" t="s">
        <v>457</v>
      </c>
      <c r="C307" s="23" t="s">
        <v>458</v>
      </c>
      <c r="D307" s="1"/>
      <c r="E307" s="2"/>
      <c r="F307" s="23"/>
      <c r="G307" s="23"/>
    </row>
    <row r="308" spans="2:7" ht="45" x14ac:dyDescent="0.25">
      <c r="B308" s="4" t="s">
        <v>459</v>
      </c>
      <c r="C308" s="23" t="s">
        <v>458</v>
      </c>
      <c r="D308" s="1">
        <v>1500</v>
      </c>
      <c r="E308" s="2" t="s">
        <v>398</v>
      </c>
      <c r="F308" s="21" t="s">
        <v>28</v>
      </c>
      <c r="G308" s="21" t="s">
        <v>28</v>
      </c>
    </row>
    <row r="309" spans="2:7" ht="45" x14ac:dyDescent="0.25">
      <c r="B309" s="4" t="s">
        <v>460</v>
      </c>
      <c r="C309" s="23" t="s">
        <v>458</v>
      </c>
      <c r="D309" s="1">
        <v>1272</v>
      </c>
      <c r="E309" s="2" t="s">
        <v>398</v>
      </c>
      <c r="F309" s="21" t="s">
        <v>28</v>
      </c>
      <c r="G309" s="21" t="s">
        <v>28</v>
      </c>
    </row>
    <row r="310" spans="2:7" x14ac:dyDescent="0.25">
      <c r="B310" s="34" t="s">
        <v>461</v>
      </c>
      <c r="C310" s="24" t="s">
        <v>458</v>
      </c>
      <c r="D310" s="44">
        <v>9577</v>
      </c>
      <c r="E310" s="40" t="s">
        <v>398</v>
      </c>
      <c r="F310" s="25" t="s">
        <v>28</v>
      </c>
      <c r="G310" s="25" t="s">
        <v>28</v>
      </c>
    </row>
    <row r="311" spans="2:7" x14ac:dyDescent="0.25">
      <c r="B311" s="45"/>
      <c r="C311" s="26"/>
      <c r="D311" s="26"/>
      <c r="E311" s="46"/>
      <c r="F311" s="26"/>
      <c r="G311" s="26"/>
    </row>
    <row r="312" spans="2:7" x14ac:dyDescent="0.25">
      <c r="B312" s="45"/>
      <c r="C312" s="26"/>
      <c r="D312" s="26"/>
      <c r="E312" s="46"/>
      <c r="F312" s="26"/>
      <c r="G312" s="26"/>
    </row>
    <row r="313" spans="2:7" x14ac:dyDescent="0.25">
      <c r="B313" s="45"/>
      <c r="C313" s="26"/>
      <c r="D313" s="26"/>
      <c r="E313" s="46"/>
      <c r="F313" s="26"/>
      <c r="G313" s="26"/>
    </row>
    <row r="314" spans="2:7" x14ac:dyDescent="0.25">
      <c r="B314" s="45"/>
      <c r="C314" s="26"/>
      <c r="D314" s="26"/>
      <c r="E314" s="46"/>
      <c r="F314" s="26"/>
      <c r="G314" s="26"/>
    </row>
    <row r="315" spans="2:7" ht="45" x14ac:dyDescent="0.25">
      <c r="B315" s="4" t="s">
        <v>462</v>
      </c>
      <c r="C315" s="23" t="s">
        <v>458</v>
      </c>
      <c r="D315" s="1">
        <v>470</v>
      </c>
      <c r="E315" s="2" t="s">
        <v>398</v>
      </c>
      <c r="F315" s="21" t="s">
        <v>28</v>
      </c>
      <c r="G315" s="21" t="s">
        <v>28</v>
      </c>
    </row>
    <row r="316" spans="2:7" ht="45" x14ac:dyDescent="0.25">
      <c r="B316" s="4" t="s">
        <v>463</v>
      </c>
      <c r="C316" s="23" t="s">
        <v>458</v>
      </c>
      <c r="D316" s="1">
        <v>2200</v>
      </c>
      <c r="E316" s="2" t="s">
        <v>398</v>
      </c>
      <c r="F316" s="21" t="s">
        <v>28</v>
      </c>
      <c r="G316" s="21" t="s">
        <v>28</v>
      </c>
    </row>
    <row r="317" spans="2:7" ht="45" x14ac:dyDescent="0.25">
      <c r="B317" s="4" t="s">
        <v>464</v>
      </c>
      <c r="C317" s="23" t="s">
        <v>458</v>
      </c>
      <c r="D317" s="1">
        <v>2494</v>
      </c>
      <c r="E317" s="2" t="s">
        <v>398</v>
      </c>
      <c r="F317" s="21" t="s">
        <v>12</v>
      </c>
      <c r="G317" s="21" t="s">
        <v>12</v>
      </c>
    </row>
    <row r="318" spans="2:7" ht="45" x14ac:dyDescent="0.25">
      <c r="B318" s="4" t="s">
        <v>465</v>
      </c>
      <c r="C318" s="23" t="s">
        <v>458</v>
      </c>
      <c r="D318" s="1">
        <v>9470</v>
      </c>
      <c r="E318" s="2" t="s">
        <v>398</v>
      </c>
      <c r="F318" s="21" t="s">
        <v>15</v>
      </c>
      <c r="G318" s="21" t="s">
        <v>15</v>
      </c>
    </row>
    <row r="319" spans="2:7" ht="45" x14ac:dyDescent="0.25">
      <c r="B319" s="4" t="s">
        <v>461</v>
      </c>
      <c r="C319" s="23" t="s">
        <v>458</v>
      </c>
      <c r="D319" s="1">
        <v>1371</v>
      </c>
      <c r="E319" s="2" t="s">
        <v>398</v>
      </c>
      <c r="F319" s="21" t="s">
        <v>15</v>
      </c>
      <c r="G319" s="21" t="s">
        <v>17</v>
      </c>
    </row>
    <row r="320" spans="2:7" ht="27" x14ac:dyDescent="0.25">
      <c r="B320" s="4" t="s">
        <v>466</v>
      </c>
      <c r="C320" s="23" t="s">
        <v>467</v>
      </c>
      <c r="D320" s="23">
        <v>230</v>
      </c>
      <c r="E320" s="2" t="s">
        <v>36</v>
      </c>
      <c r="F320" s="2" t="s">
        <v>20</v>
      </c>
      <c r="G320" s="2" t="s">
        <v>20</v>
      </c>
    </row>
    <row r="321" spans="2:7" ht="45" x14ac:dyDescent="0.25">
      <c r="B321" s="35" t="s">
        <v>468</v>
      </c>
      <c r="C321" s="23" t="s">
        <v>458</v>
      </c>
      <c r="D321" s="1">
        <v>150</v>
      </c>
      <c r="E321" s="2" t="s">
        <v>398</v>
      </c>
      <c r="F321" s="21" t="s">
        <v>20</v>
      </c>
      <c r="G321" s="21" t="s">
        <v>20</v>
      </c>
    </row>
    <row r="322" spans="2:7" ht="45" x14ac:dyDescent="0.25">
      <c r="B322" s="35" t="s">
        <v>461</v>
      </c>
      <c r="C322" s="23" t="s">
        <v>458</v>
      </c>
      <c r="D322" s="1">
        <v>900</v>
      </c>
      <c r="E322" s="2" t="s">
        <v>398</v>
      </c>
      <c r="F322" s="21" t="s">
        <v>20</v>
      </c>
      <c r="G322" s="21" t="s">
        <v>20</v>
      </c>
    </row>
    <row r="323" spans="2:7" ht="45" x14ac:dyDescent="0.25">
      <c r="B323" s="4" t="s">
        <v>469</v>
      </c>
      <c r="C323" s="23" t="s">
        <v>458</v>
      </c>
      <c r="D323" s="1">
        <v>3609</v>
      </c>
      <c r="E323" s="2" t="s">
        <v>398</v>
      </c>
      <c r="F323" s="21" t="s">
        <v>20</v>
      </c>
      <c r="G323" s="21" t="s">
        <v>22</v>
      </c>
    </row>
    <row r="324" spans="2:7" ht="45" x14ac:dyDescent="0.25">
      <c r="B324" s="4" t="s">
        <v>470</v>
      </c>
      <c r="C324" s="23" t="s">
        <v>458</v>
      </c>
      <c r="D324" s="1">
        <v>500</v>
      </c>
      <c r="E324" s="41" t="s">
        <v>11</v>
      </c>
      <c r="F324" s="23" t="s">
        <v>22</v>
      </c>
      <c r="G324" s="23" t="s">
        <v>22</v>
      </c>
    </row>
    <row r="325" spans="2:7" ht="54" x14ac:dyDescent="0.25">
      <c r="B325" s="4" t="s">
        <v>471</v>
      </c>
      <c r="C325" s="23" t="s">
        <v>458</v>
      </c>
      <c r="D325" s="1">
        <f>350+175+55+30+12+12+12</f>
        <v>646</v>
      </c>
      <c r="E325" s="2" t="s">
        <v>36</v>
      </c>
      <c r="F325" s="21" t="s">
        <v>22</v>
      </c>
      <c r="G325" s="21" t="s">
        <v>22</v>
      </c>
    </row>
    <row r="326" spans="2:7" ht="45" x14ac:dyDescent="0.25">
      <c r="B326" s="35" t="s">
        <v>461</v>
      </c>
      <c r="C326" s="23" t="s">
        <v>458</v>
      </c>
      <c r="D326" s="1">
        <v>1529.6</v>
      </c>
      <c r="E326" s="2" t="s">
        <v>398</v>
      </c>
      <c r="F326" s="21" t="s">
        <v>33</v>
      </c>
      <c r="G326" s="21" t="s">
        <v>33</v>
      </c>
    </row>
    <row r="327" spans="2:7" ht="45" x14ac:dyDescent="0.25">
      <c r="B327" s="35" t="s">
        <v>472</v>
      </c>
      <c r="C327" s="23" t="s">
        <v>458</v>
      </c>
      <c r="D327" s="1">
        <v>2975</v>
      </c>
      <c r="E327" s="2" t="s">
        <v>398</v>
      </c>
      <c r="F327" s="21" t="s">
        <v>33</v>
      </c>
      <c r="G327" s="21" t="s">
        <v>33</v>
      </c>
    </row>
    <row r="328" spans="2:7" ht="45" x14ac:dyDescent="0.25">
      <c r="B328" s="35" t="s">
        <v>473</v>
      </c>
      <c r="C328" s="23" t="s">
        <v>458</v>
      </c>
      <c r="D328" s="1">
        <v>800</v>
      </c>
      <c r="E328" s="2" t="s">
        <v>398</v>
      </c>
      <c r="F328" s="21" t="s">
        <v>33</v>
      </c>
      <c r="G328" s="21" t="s">
        <v>33</v>
      </c>
    </row>
    <row r="329" spans="2:7" ht="45" x14ac:dyDescent="0.25">
      <c r="B329" s="35" t="s">
        <v>474</v>
      </c>
      <c r="C329" s="23" t="s">
        <v>458</v>
      </c>
      <c r="D329" s="1">
        <v>1300</v>
      </c>
      <c r="E329" s="2" t="s">
        <v>398</v>
      </c>
      <c r="F329" s="21" t="s">
        <v>81</v>
      </c>
      <c r="G329" s="21" t="s">
        <v>81</v>
      </c>
    </row>
    <row r="330" spans="2:7" ht="45" x14ac:dyDescent="0.25">
      <c r="B330" s="35" t="s">
        <v>475</v>
      </c>
      <c r="C330" s="23" t="s">
        <v>458</v>
      </c>
      <c r="D330" s="1">
        <v>1400</v>
      </c>
      <c r="E330" s="2" t="s">
        <v>36</v>
      </c>
      <c r="F330" s="21" t="s">
        <v>81</v>
      </c>
      <c r="G330" s="21" t="s">
        <v>81</v>
      </c>
    </row>
    <row r="331" spans="2:7" ht="54" x14ac:dyDescent="0.25">
      <c r="B331" s="35" t="s">
        <v>476</v>
      </c>
      <c r="C331" s="23" t="s">
        <v>458</v>
      </c>
      <c r="D331" s="1">
        <v>2680</v>
      </c>
      <c r="E331" s="2" t="s">
        <v>36</v>
      </c>
      <c r="F331" s="21" t="s">
        <v>37</v>
      </c>
      <c r="G331" s="21" t="s">
        <v>37</v>
      </c>
    </row>
    <row r="332" spans="2:7" ht="45" x14ac:dyDescent="0.25">
      <c r="B332" s="35" t="s">
        <v>461</v>
      </c>
      <c r="C332" s="23" t="s">
        <v>458</v>
      </c>
      <c r="D332" s="1">
        <v>3128.84</v>
      </c>
      <c r="E332" s="2" t="s">
        <v>398</v>
      </c>
      <c r="F332" s="21" t="s">
        <v>37</v>
      </c>
      <c r="G332" s="21" t="s">
        <v>37</v>
      </c>
    </row>
    <row r="333" spans="2:7" ht="45" x14ac:dyDescent="0.25">
      <c r="B333" s="35" t="s">
        <v>472</v>
      </c>
      <c r="C333" s="23" t="s">
        <v>458</v>
      </c>
      <c r="D333" s="1">
        <v>2208</v>
      </c>
      <c r="E333" s="2" t="s">
        <v>398</v>
      </c>
      <c r="F333" s="21" t="s">
        <v>37</v>
      </c>
      <c r="G333" s="21" t="s">
        <v>37</v>
      </c>
    </row>
    <row r="334" spans="2:7" ht="45" x14ac:dyDescent="0.25">
      <c r="B334" s="35" t="s">
        <v>477</v>
      </c>
      <c r="C334" s="23" t="s">
        <v>458</v>
      </c>
      <c r="D334" s="1">
        <v>459.72</v>
      </c>
      <c r="E334" s="2" t="s">
        <v>398</v>
      </c>
      <c r="F334" s="21" t="s">
        <v>38</v>
      </c>
      <c r="G334" s="21" t="s">
        <v>38</v>
      </c>
    </row>
    <row r="335" spans="2:7" ht="45" x14ac:dyDescent="0.25">
      <c r="B335" s="35" t="s">
        <v>478</v>
      </c>
      <c r="C335" s="23" t="s">
        <v>458</v>
      </c>
      <c r="D335" s="1">
        <v>2000</v>
      </c>
      <c r="E335" s="2" t="s">
        <v>398</v>
      </c>
      <c r="F335" s="21" t="s">
        <v>38</v>
      </c>
      <c r="G335" s="21" t="s">
        <v>38</v>
      </c>
    </row>
    <row r="336" spans="2:7" ht="45" x14ac:dyDescent="0.25">
      <c r="B336" s="35" t="s">
        <v>479</v>
      </c>
      <c r="C336" s="23" t="s">
        <v>458</v>
      </c>
      <c r="D336" s="1">
        <v>2438</v>
      </c>
      <c r="E336" s="2" t="s">
        <v>398</v>
      </c>
      <c r="F336" s="21" t="s">
        <v>38</v>
      </c>
      <c r="G336" s="21" t="s">
        <v>38</v>
      </c>
    </row>
    <row r="337" spans="2:7" ht="72" x14ac:dyDescent="0.25">
      <c r="B337" s="35" t="s">
        <v>480</v>
      </c>
      <c r="C337" s="23" t="s">
        <v>458</v>
      </c>
      <c r="D337" s="1">
        <v>1700</v>
      </c>
      <c r="E337" s="2" t="s">
        <v>36</v>
      </c>
      <c r="F337" s="21" t="s">
        <v>83</v>
      </c>
      <c r="G337" s="23" t="s">
        <v>40</v>
      </c>
    </row>
    <row r="338" spans="2:7" ht="45" x14ac:dyDescent="0.25">
      <c r="B338" s="35" t="s">
        <v>481</v>
      </c>
      <c r="C338" s="23" t="s">
        <v>458</v>
      </c>
      <c r="D338" s="1">
        <v>2400</v>
      </c>
      <c r="E338" s="2" t="s">
        <v>36</v>
      </c>
      <c r="F338" s="23" t="s">
        <v>40</v>
      </c>
      <c r="G338" s="23" t="s">
        <v>40</v>
      </c>
    </row>
    <row r="339" spans="2:7" ht="45" x14ac:dyDescent="0.25">
      <c r="B339" s="35" t="s">
        <v>482</v>
      </c>
      <c r="C339" s="23" t="s">
        <v>458</v>
      </c>
      <c r="D339" s="1">
        <v>1148.52</v>
      </c>
      <c r="E339" s="2" t="s">
        <v>36</v>
      </c>
      <c r="F339" s="23" t="s">
        <v>40</v>
      </c>
      <c r="G339" s="23" t="s">
        <v>40</v>
      </c>
    </row>
    <row r="340" spans="2:7" ht="45" x14ac:dyDescent="0.25">
      <c r="B340" s="35" t="s">
        <v>483</v>
      </c>
      <c r="C340" s="22" t="s">
        <v>484</v>
      </c>
      <c r="D340" s="1"/>
      <c r="E340" s="2"/>
      <c r="F340" s="21"/>
      <c r="G340" s="21"/>
    </row>
    <row r="341" spans="2:7" ht="45" x14ac:dyDescent="0.25">
      <c r="B341" s="35" t="s">
        <v>485</v>
      </c>
      <c r="C341" s="22" t="s">
        <v>486</v>
      </c>
      <c r="D341" s="1"/>
      <c r="E341" s="2"/>
      <c r="F341" s="21"/>
      <c r="G341" s="21"/>
    </row>
    <row r="342" spans="2:7" ht="36" x14ac:dyDescent="0.25">
      <c r="B342" s="35" t="s">
        <v>487</v>
      </c>
      <c r="C342" s="23" t="s">
        <v>488</v>
      </c>
      <c r="D342" s="1">
        <v>2500</v>
      </c>
      <c r="E342" s="42" t="s">
        <v>27</v>
      </c>
      <c r="F342" s="9" t="s">
        <v>20</v>
      </c>
      <c r="G342" s="9" t="s">
        <v>20</v>
      </c>
    </row>
    <row r="343" spans="2:7" ht="54" x14ac:dyDescent="0.25">
      <c r="B343" s="4" t="s">
        <v>489</v>
      </c>
      <c r="C343" s="22" t="s">
        <v>490</v>
      </c>
      <c r="D343" s="1">
        <v>5267.89</v>
      </c>
      <c r="E343" s="42" t="s">
        <v>11</v>
      </c>
      <c r="F343" s="9" t="s">
        <v>33</v>
      </c>
      <c r="G343" s="9" t="s">
        <v>33</v>
      </c>
    </row>
    <row r="344" spans="2:7" ht="81" x14ac:dyDescent="0.25">
      <c r="B344" s="35" t="s">
        <v>491</v>
      </c>
      <c r="C344" s="22" t="s">
        <v>492</v>
      </c>
      <c r="D344" s="1">
        <f>(I345+D346+I348+I349)</f>
        <v>167835.72</v>
      </c>
      <c r="E344" s="2"/>
      <c r="F344" s="21"/>
      <c r="G344" s="21"/>
    </row>
    <row r="345" spans="2:7" ht="45" x14ac:dyDescent="0.25">
      <c r="B345" s="35" t="s">
        <v>493</v>
      </c>
      <c r="C345" s="22" t="s">
        <v>494</v>
      </c>
      <c r="D345" s="1">
        <v>269000</v>
      </c>
      <c r="E345" s="2" t="s">
        <v>398</v>
      </c>
      <c r="F345" s="21" t="s">
        <v>28</v>
      </c>
      <c r="G345" s="21" t="s">
        <v>28</v>
      </c>
    </row>
    <row r="346" spans="2:7" ht="18" x14ac:dyDescent="0.25">
      <c r="B346" s="4" t="s">
        <v>495</v>
      </c>
      <c r="C346" s="24" t="s">
        <v>494</v>
      </c>
      <c r="D346" s="1">
        <v>167835.72</v>
      </c>
      <c r="E346" s="40" t="s">
        <v>398</v>
      </c>
      <c r="F346" s="25" t="s">
        <v>12</v>
      </c>
      <c r="G346" s="21" t="s">
        <v>40</v>
      </c>
    </row>
    <row r="347" spans="2:7" ht="18" x14ac:dyDescent="0.25">
      <c r="B347" s="4" t="s">
        <v>496</v>
      </c>
      <c r="C347" s="26"/>
      <c r="D347" s="1">
        <v>59848.53</v>
      </c>
      <c r="E347" s="46"/>
      <c r="F347" s="26"/>
      <c r="G347" s="21" t="s">
        <v>40</v>
      </c>
    </row>
    <row r="348" spans="2:7" ht="81" x14ac:dyDescent="0.25">
      <c r="B348" s="4" t="s">
        <v>497</v>
      </c>
      <c r="C348" s="23" t="s">
        <v>492</v>
      </c>
      <c r="D348" s="1">
        <v>409</v>
      </c>
      <c r="E348" s="2" t="s">
        <v>398</v>
      </c>
      <c r="F348" s="21" t="s">
        <v>17</v>
      </c>
      <c r="G348" s="21" t="s">
        <v>17</v>
      </c>
    </row>
    <row r="349" spans="2:7" ht="81" x14ac:dyDescent="0.25">
      <c r="B349" s="4" t="s">
        <v>498</v>
      </c>
      <c r="C349" s="23" t="s">
        <v>492</v>
      </c>
      <c r="D349" s="1">
        <f>60*6</f>
        <v>360</v>
      </c>
      <c r="E349" s="2" t="s">
        <v>398</v>
      </c>
      <c r="F349" s="21" t="s">
        <v>17</v>
      </c>
      <c r="G349" s="21" t="s">
        <v>17</v>
      </c>
    </row>
    <row r="350" spans="2:7" ht="27" x14ac:dyDescent="0.25">
      <c r="B350" s="4" t="s">
        <v>499</v>
      </c>
      <c r="C350" s="23" t="s">
        <v>500</v>
      </c>
      <c r="D350" s="1">
        <v>966</v>
      </c>
      <c r="E350" s="2" t="s">
        <v>62</v>
      </c>
      <c r="F350" s="21" t="s">
        <v>38</v>
      </c>
      <c r="G350" s="21" t="s">
        <v>38</v>
      </c>
    </row>
    <row r="351" spans="2:7" ht="36" x14ac:dyDescent="0.25">
      <c r="B351" s="4" t="s">
        <v>501</v>
      </c>
      <c r="C351" s="23" t="s">
        <v>502</v>
      </c>
      <c r="D351" s="1">
        <v>740</v>
      </c>
      <c r="E351" s="2" t="s">
        <v>62</v>
      </c>
      <c r="F351" s="21" t="s">
        <v>83</v>
      </c>
      <c r="G351" s="21" t="s">
        <v>40</v>
      </c>
    </row>
    <row r="352" spans="2:7" ht="54" x14ac:dyDescent="0.25">
      <c r="B352" s="4" t="s">
        <v>503</v>
      </c>
      <c r="C352" s="23" t="s">
        <v>504</v>
      </c>
      <c r="D352" s="1"/>
      <c r="E352" s="41"/>
      <c r="F352" s="5"/>
      <c r="G352" s="23"/>
    </row>
    <row r="353" spans="2:7" ht="27" x14ac:dyDescent="0.25">
      <c r="B353" s="4" t="s">
        <v>505</v>
      </c>
      <c r="C353" s="23" t="s">
        <v>506</v>
      </c>
      <c r="D353" s="1">
        <v>300</v>
      </c>
      <c r="E353" s="2" t="s">
        <v>398</v>
      </c>
      <c r="F353" s="23" t="s">
        <v>28</v>
      </c>
      <c r="G353" s="23" t="s">
        <v>12</v>
      </c>
    </row>
    <row r="354" spans="2:7" ht="54" x14ac:dyDescent="0.25">
      <c r="B354" s="4" t="s">
        <v>507</v>
      </c>
      <c r="C354" s="23" t="s">
        <v>508</v>
      </c>
      <c r="D354" s="1">
        <v>4000</v>
      </c>
      <c r="E354" s="2" t="s">
        <v>398</v>
      </c>
      <c r="F354" s="23" t="s">
        <v>12</v>
      </c>
      <c r="G354" s="23" t="s">
        <v>12</v>
      </c>
    </row>
    <row r="355" spans="2:7" ht="54" x14ac:dyDescent="0.25">
      <c r="B355" s="4" t="s">
        <v>509</v>
      </c>
      <c r="C355" s="23" t="s">
        <v>510</v>
      </c>
      <c r="D355" s="1" t="s">
        <v>511</v>
      </c>
      <c r="E355" s="2" t="s">
        <v>27</v>
      </c>
      <c r="F355" s="23" t="s">
        <v>12</v>
      </c>
      <c r="G355" s="23" t="s">
        <v>15</v>
      </c>
    </row>
    <row r="356" spans="2:7" ht="27" x14ac:dyDescent="0.25">
      <c r="B356" s="4" t="s">
        <v>512</v>
      </c>
      <c r="C356" s="23" t="s">
        <v>508</v>
      </c>
      <c r="D356" s="1">
        <f>19.1*5+0.96*50</f>
        <v>143.5</v>
      </c>
      <c r="E356" s="2" t="s">
        <v>398</v>
      </c>
      <c r="F356" s="23" t="s">
        <v>12</v>
      </c>
      <c r="G356" s="23" t="s">
        <v>12</v>
      </c>
    </row>
    <row r="357" spans="2:7" ht="36" x14ac:dyDescent="0.25">
      <c r="B357" s="4" t="s">
        <v>513</v>
      </c>
      <c r="C357" s="23" t="s">
        <v>514</v>
      </c>
      <c r="D357" s="1">
        <v>750</v>
      </c>
      <c r="E357" s="2" t="s">
        <v>398</v>
      </c>
      <c r="F357" s="23" t="s">
        <v>12</v>
      </c>
      <c r="G357" s="23" t="s">
        <v>12</v>
      </c>
    </row>
    <row r="358" spans="2:7" ht="27" x14ac:dyDescent="0.25">
      <c r="B358" s="4" t="s">
        <v>515</v>
      </c>
      <c r="C358" s="23" t="s">
        <v>506</v>
      </c>
      <c r="D358" s="1">
        <v>400</v>
      </c>
      <c r="E358" s="2" t="s">
        <v>398</v>
      </c>
      <c r="F358" s="23" t="s">
        <v>15</v>
      </c>
      <c r="G358" s="23" t="s">
        <v>17</v>
      </c>
    </row>
    <row r="359" spans="2:7" ht="27" x14ac:dyDescent="0.25">
      <c r="B359" s="4" t="s">
        <v>516</v>
      </c>
      <c r="C359" s="23" t="s">
        <v>508</v>
      </c>
      <c r="D359" s="1">
        <f>1184+2800+150.82+185</f>
        <v>4319.82</v>
      </c>
      <c r="E359" s="2" t="s">
        <v>398</v>
      </c>
      <c r="F359" s="23" t="s">
        <v>17</v>
      </c>
      <c r="G359" s="23" t="s">
        <v>17</v>
      </c>
    </row>
    <row r="360" spans="2:7" ht="27" x14ac:dyDescent="0.25">
      <c r="B360" s="4" t="s">
        <v>517</v>
      </c>
      <c r="C360" s="22" t="s">
        <v>518</v>
      </c>
      <c r="D360" s="1">
        <v>4500</v>
      </c>
      <c r="E360" s="2" t="s">
        <v>398</v>
      </c>
      <c r="F360" s="23" t="s">
        <v>17</v>
      </c>
      <c r="G360" s="23" t="s">
        <v>20</v>
      </c>
    </row>
    <row r="361" spans="2:7" ht="36" x14ac:dyDescent="0.25">
      <c r="B361" s="4" t="s">
        <v>519</v>
      </c>
      <c r="C361" s="22" t="s">
        <v>520</v>
      </c>
      <c r="D361" s="1">
        <v>4000</v>
      </c>
      <c r="E361" s="2" t="s">
        <v>398</v>
      </c>
      <c r="F361" s="23" t="s">
        <v>20</v>
      </c>
      <c r="G361" s="23" t="s">
        <v>22</v>
      </c>
    </row>
    <row r="362" spans="2:7" ht="45" x14ac:dyDescent="0.25">
      <c r="B362" s="4" t="s">
        <v>521</v>
      </c>
      <c r="C362" s="22" t="s">
        <v>508</v>
      </c>
      <c r="D362" s="1">
        <v>1059</v>
      </c>
      <c r="E362" s="2" t="s">
        <v>522</v>
      </c>
      <c r="F362" s="23" t="s">
        <v>20</v>
      </c>
      <c r="G362" s="23" t="s">
        <v>22</v>
      </c>
    </row>
    <row r="363" spans="2:7" ht="27" x14ac:dyDescent="0.25">
      <c r="B363" s="4" t="s">
        <v>523</v>
      </c>
      <c r="C363" s="22" t="s">
        <v>508</v>
      </c>
      <c r="D363" s="1">
        <v>1100</v>
      </c>
      <c r="E363" s="2" t="s">
        <v>398</v>
      </c>
      <c r="F363" s="23" t="s">
        <v>22</v>
      </c>
      <c r="G363" s="23" t="s">
        <v>22</v>
      </c>
    </row>
    <row r="364" spans="2:7" ht="27" x14ac:dyDescent="0.25">
      <c r="B364" s="4" t="s">
        <v>524</v>
      </c>
      <c r="C364" s="22" t="s">
        <v>508</v>
      </c>
      <c r="D364" s="1">
        <v>286</v>
      </c>
      <c r="E364" s="2" t="s">
        <v>398</v>
      </c>
      <c r="F364" s="23" t="s">
        <v>22</v>
      </c>
      <c r="G364" s="23" t="s">
        <v>22</v>
      </c>
    </row>
    <row r="365" spans="2:7" ht="54" x14ac:dyDescent="0.25">
      <c r="B365" s="4" t="s">
        <v>525</v>
      </c>
      <c r="C365" s="23" t="s">
        <v>510</v>
      </c>
      <c r="D365" s="1" t="s">
        <v>526</v>
      </c>
      <c r="E365" s="2" t="s">
        <v>27</v>
      </c>
      <c r="F365" s="23" t="s">
        <v>81</v>
      </c>
      <c r="G365" s="23" t="s">
        <v>81</v>
      </c>
    </row>
    <row r="366" spans="2:7" ht="54" x14ac:dyDescent="0.25">
      <c r="B366" s="4" t="s">
        <v>527</v>
      </c>
      <c r="C366" s="23" t="s">
        <v>528</v>
      </c>
      <c r="D366" s="1">
        <f>110/1.19</f>
        <v>92.436974789915965</v>
      </c>
      <c r="E366" s="2" t="s">
        <v>398</v>
      </c>
      <c r="F366" s="23" t="s">
        <v>81</v>
      </c>
      <c r="G366" s="23" t="s">
        <v>81</v>
      </c>
    </row>
    <row r="367" spans="2:7" ht="45" x14ac:dyDescent="0.25">
      <c r="B367" s="4" t="s">
        <v>529</v>
      </c>
      <c r="C367" s="23" t="s">
        <v>508</v>
      </c>
      <c r="D367" s="1">
        <f>120+700+400+1400</f>
        <v>2620</v>
      </c>
      <c r="E367" s="2" t="s">
        <v>398</v>
      </c>
      <c r="F367" s="23" t="s">
        <v>81</v>
      </c>
      <c r="G367" s="23" t="s">
        <v>81</v>
      </c>
    </row>
    <row r="368" spans="2:7" ht="27" x14ac:dyDescent="0.25">
      <c r="B368" s="4" t="s">
        <v>530</v>
      </c>
      <c r="C368" s="23" t="s">
        <v>508</v>
      </c>
      <c r="D368" s="1">
        <f>2000+300+1920</f>
        <v>4220</v>
      </c>
      <c r="E368" s="2" t="s">
        <v>398</v>
      </c>
      <c r="F368" s="23" t="s">
        <v>81</v>
      </c>
      <c r="G368" s="23" t="s">
        <v>37</v>
      </c>
    </row>
    <row r="369" spans="2:7" ht="27" x14ac:dyDescent="0.25">
      <c r="B369" s="4" t="s">
        <v>531</v>
      </c>
      <c r="C369" s="23" t="s">
        <v>508</v>
      </c>
      <c r="D369" s="1">
        <v>1500</v>
      </c>
      <c r="E369" s="2" t="s">
        <v>398</v>
      </c>
      <c r="F369" s="23" t="s">
        <v>37</v>
      </c>
      <c r="G369" s="23" t="s">
        <v>37</v>
      </c>
    </row>
    <row r="370" spans="2:7" ht="27" x14ac:dyDescent="0.25">
      <c r="B370" s="4" t="s">
        <v>532</v>
      </c>
      <c r="C370" s="23" t="s">
        <v>508</v>
      </c>
      <c r="D370" s="1">
        <v>170</v>
      </c>
      <c r="E370" s="2" t="s">
        <v>120</v>
      </c>
      <c r="F370" s="23" t="s">
        <v>37</v>
      </c>
      <c r="G370" s="23" t="s">
        <v>37</v>
      </c>
    </row>
    <row r="371" spans="2:7" ht="36" x14ac:dyDescent="0.25">
      <c r="B371" s="4" t="s">
        <v>533</v>
      </c>
      <c r="C371" s="22" t="s">
        <v>534</v>
      </c>
      <c r="D371" s="1">
        <v>2900</v>
      </c>
      <c r="E371" s="2" t="s">
        <v>398</v>
      </c>
      <c r="F371" s="23" t="s">
        <v>37</v>
      </c>
      <c r="G371" s="23" t="s">
        <v>37</v>
      </c>
    </row>
    <row r="372" spans="2:7" ht="108" x14ac:dyDescent="0.25">
      <c r="B372" s="4" t="s">
        <v>535</v>
      </c>
      <c r="C372" s="22" t="s">
        <v>536</v>
      </c>
      <c r="D372" s="1">
        <v>3593.75</v>
      </c>
      <c r="E372" s="2" t="s">
        <v>398</v>
      </c>
      <c r="F372" s="23" t="s">
        <v>37</v>
      </c>
      <c r="G372" s="23" t="s">
        <v>37</v>
      </c>
    </row>
    <row r="373" spans="2:7" ht="27" x14ac:dyDescent="0.25">
      <c r="B373" s="4" t="s">
        <v>537</v>
      </c>
      <c r="C373" s="23" t="s">
        <v>508</v>
      </c>
      <c r="D373" s="1">
        <v>504.2</v>
      </c>
      <c r="E373" s="2" t="s">
        <v>62</v>
      </c>
      <c r="F373" s="23" t="s">
        <v>38</v>
      </c>
      <c r="G373" s="23" t="s">
        <v>38</v>
      </c>
    </row>
    <row r="374" spans="2:7" ht="27" x14ac:dyDescent="0.25">
      <c r="B374" s="4" t="s">
        <v>538</v>
      </c>
      <c r="C374" s="14" t="s">
        <v>539</v>
      </c>
      <c r="D374" s="1">
        <v>390</v>
      </c>
      <c r="E374" s="2" t="s">
        <v>120</v>
      </c>
      <c r="F374" s="23" t="s">
        <v>83</v>
      </c>
      <c r="G374" s="23" t="s">
        <v>83</v>
      </c>
    </row>
    <row r="375" spans="2:7" ht="45" x14ac:dyDescent="0.25">
      <c r="B375" s="4" t="s">
        <v>540</v>
      </c>
      <c r="C375" s="14" t="s">
        <v>541</v>
      </c>
      <c r="D375" s="1">
        <v>400</v>
      </c>
      <c r="E375" s="2" t="s">
        <v>120</v>
      </c>
      <c r="F375" s="23" t="s">
        <v>83</v>
      </c>
      <c r="G375" s="23" t="s">
        <v>83</v>
      </c>
    </row>
    <row r="376" spans="2:7" ht="18" x14ac:dyDescent="0.25">
      <c r="B376" s="4" t="s">
        <v>542</v>
      </c>
      <c r="C376" s="14"/>
      <c r="D376" s="1">
        <v>98</v>
      </c>
      <c r="E376" s="2" t="s">
        <v>62</v>
      </c>
      <c r="F376" s="23" t="s">
        <v>83</v>
      </c>
      <c r="G376" s="23" t="s">
        <v>83</v>
      </c>
    </row>
    <row r="377" spans="2:7" ht="36" x14ac:dyDescent="0.25">
      <c r="B377" s="35" t="s">
        <v>543</v>
      </c>
      <c r="C377" s="22" t="s">
        <v>544</v>
      </c>
      <c r="D377" s="1"/>
      <c r="E377" s="2"/>
      <c r="F377" s="23"/>
      <c r="G377" s="23"/>
    </row>
    <row r="378" spans="2:7" ht="36" x14ac:dyDescent="0.25">
      <c r="B378" s="35" t="s">
        <v>545</v>
      </c>
      <c r="C378" s="22" t="s">
        <v>546</v>
      </c>
      <c r="D378" s="1">
        <v>9900</v>
      </c>
      <c r="E378" s="2" t="s">
        <v>11</v>
      </c>
      <c r="F378" s="23" t="s">
        <v>28</v>
      </c>
      <c r="G378" s="23" t="s">
        <v>28</v>
      </c>
    </row>
    <row r="379" spans="2:7" ht="18" x14ac:dyDescent="0.25">
      <c r="B379" s="35" t="s">
        <v>547</v>
      </c>
      <c r="C379" s="22" t="s">
        <v>548</v>
      </c>
      <c r="D379" s="1">
        <v>3600</v>
      </c>
      <c r="E379" s="2" t="s">
        <v>11</v>
      </c>
      <c r="F379" s="23" t="s">
        <v>12</v>
      </c>
      <c r="G379" s="23" t="s">
        <v>17</v>
      </c>
    </row>
    <row r="380" spans="2:7" ht="45" x14ac:dyDescent="0.25">
      <c r="B380" s="35" t="s">
        <v>549</v>
      </c>
      <c r="C380" s="22" t="s">
        <v>550</v>
      </c>
      <c r="D380" s="1">
        <v>675</v>
      </c>
      <c r="E380" s="2" t="s">
        <v>11</v>
      </c>
      <c r="F380" s="23" t="s">
        <v>12</v>
      </c>
      <c r="G380" s="23" t="s">
        <v>12</v>
      </c>
    </row>
    <row r="381" spans="2:7" ht="36" x14ac:dyDescent="0.25">
      <c r="B381" s="35" t="s">
        <v>551</v>
      </c>
      <c r="C381" s="12" t="s">
        <v>544</v>
      </c>
      <c r="D381" s="1">
        <f>270*2</f>
        <v>540</v>
      </c>
      <c r="E381" s="2" t="s">
        <v>398</v>
      </c>
      <c r="F381" s="23" t="s">
        <v>12</v>
      </c>
      <c r="G381" s="23" t="s">
        <v>12</v>
      </c>
    </row>
    <row r="382" spans="2:7" ht="27" x14ac:dyDescent="0.25">
      <c r="B382" s="35" t="s">
        <v>552</v>
      </c>
      <c r="C382" s="22" t="s">
        <v>546</v>
      </c>
      <c r="D382" s="1">
        <v>200</v>
      </c>
      <c r="E382" s="2" t="s">
        <v>398</v>
      </c>
      <c r="F382" s="23" t="s">
        <v>12</v>
      </c>
      <c r="G382" s="23" t="s">
        <v>15</v>
      </c>
    </row>
    <row r="383" spans="2:7" ht="36" x14ac:dyDescent="0.25">
      <c r="B383" s="4" t="s">
        <v>553</v>
      </c>
      <c r="C383" s="22" t="s">
        <v>544</v>
      </c>
      <c r="D383" s="1">
        <v>4000</v>
      </c>
      <c r="E383" s="23" t="s">
        <v>11</v>
      </c>
      <c r="F383" s="12" t="s">
        <v>15</v>
      </c>
      <c r="G383" s="2" t="s">
        <v>15</v>
      </c>
    </row>
    <row r="384" spans="2:7" ht="90" x14ac:dyDescent="0.25">
      <c r="B384" s="35" t="s">
        <v>554</v>
      </c>
      <c r="C384" s="22" t="s">
        <v>546</v>
      </c>
      <c r="D384" s="1">
        <f>625+2750+513+756+750+500+1875+690+1740</f>
        <v>10199</v>
      </c>
      <c r="E384" s="2" t="s">
        <v>398</v>
      </c>
      <c r="F384" s="23" t="s">
        <v>17</v>
      </c>
      <c r="G384" s="23" t="s">
        <v>17</v>
      </c>
    </row>
    <row r="385" spans="2:7" ht="36" x14ac:dyDescent="0.25">
      <c r="B385" s="35" t="s">
        <v>555</v>
      </c>
      <c r="C385" s="22" t="s">
        <v>544</v>
      </c>
      <c r="D385" s="1">
        <v>7800</v>
      </c>
      <c r="E385" s="2" t="s">
        <v>398</v>
      </c>
      <c r="F385" s="23" t="s">
        <v>17</v>
      </c>
      <c r="G385" s="23" t="s">
        <v>17</v>
      </c>
    </row>
    <row r="386" spans="2:7" ht="18" x14ac:dyDescent="0.25">
      <c r="B386" s="35" t="s">
        <v>556</v>
      </c>
      <c r="C386" s="22" t="s">
        <v>557</v>
      </c>
      <c r="D386" s="1">
        <v>300</v>
      </c>
      <c r="E386" s="2" t="s">
        <v>398</v>
      </c>
      <c r="F386" s="23" t="s">
        <v>17</v>
      </c>
      <c r="G386" s="23" t="s">
        <v>17</v>
      </c>
    </row>
    <row r="387" spans="2:7" ht="63" x14ac:dyDescent="0.25">
      <c r="B387" s="35" t="s">
        <v>1111</v>
      </c>
      <c r="C387" s="12" t="s">
        <v>558</v>
      </c>
      <c r="D387" s="29">
        <v>1373</v>
      </c>
      <c r="E387" s="2" t="s">
        <v>11</v>
      </c>
      <c r="F387" s="23" t="s">
        <v>17</v>
      </c>
      <c r="G387" s="23" t="s">
        <v>17</v>
      </c>
    </row>
    <row r="388" spans="2:7" ht="36" x14ac:dyDescent="0.25">
      <c r="B388" s="35" t="s">
        <v>559</v>
      </c>
      <c r="C388" s="22" t="s">
        <v>546</v>
      </c>
      <c r="D388" s="29">
        <v>1250</v>
      </c>
      <c r="E388" s="2" t="s">
        <v>11</v>
      </c>
      <c r="F388" s="23" t="s">
        <v>17</v>
      </c>
      <c r="G388" s="23" t="s">
        <v>17</v>
      </c>
    </row>
    <row r="389" spans="2:7" ht="36" x14ac:dyDescent="0.25">
      <c r="B389" s="35" t="s">
        <v>560</v>
      </c>
      <c r="C389" s="22" t="s">
        <v>544</v>
      </c>
      <c r="D389" s="29">
        <v>200</v>
      </c>
      <c r="E389" s="2" t="s">
        <v>11</v>
      </c>
      <c r="F389" s="23" t="s">
        <v>17</v>
      </c>
      <c r="G389" s="23" t="s">
        <v>17</v>
      </c>
    </row>
    <row r="390" spans="2:7" ht="27" x14ac:dyDescent="0.25">
      <c r="B390" s="4" t="s">
        <v>561</v>
      </c>
      <c r="C390" s="12" t="s">
        <v>562</v>
      </c>
      <c r="D390" s="29">
        <v>350</v>
      </c>
      <c r="E390" s="2" t="s">
        <v>11</v>
      </c>
      <c r="F390" s="23" t="s">
        <v>17</v>
      </c>
      <c r="G390" s="23" t="s">
        <v>20</v>
      </c>
    </row>
    <row r="391" spans="2:7" ht="27" x14ac:dyDescent="0.25">
      <c r="B391" s="4" t="s">
        <v>563</v>
      </c>
      <c r="C391" s="22" t="s">
        <v>546</v>
      </c>
      <c r="D391" s="29">
        <v>2000</v>
      </c>
      <c r="E391" s="2" t="s">
        <v>398</v>
      </c>
      <c r="F391" s="23" t="s">
        <v>20</v>
      </c>
      <c r="G391" s="23" t="s">
        <v>22</v>
      </c>
    </row>
    <row r="392" spans="2:7" ht="63" x14ac:dyDescent="0.25">
      <c r="B392" s="4" t="s">
        <v>1116</v>
      </c>
      <c r="C392" s="23" t="s">
        <v>564</v>
      </c>
      <c r="D392" s="7">
        <f>950+900+500+2000+400+374+580+650+1000</f>
        <v>7354</v>
      </c>
      <c r="E392" s="2" t="s">
        <v>36</v>
      </c>
      <c r="F392" s="2" t="s">
        <v>20</v>
      </c>
      <c r="G392" s="2" t="s">
        <v>20</v>
      </c>
    </row>
    <row r="393" spans="2:7" ht="27" x14ac:dyDescent="0.25">
      <c r="B393" s="4" t="s">
        <v>565</v>
      </c>
      <c r="C393" s="22" t="s">
        <v>566</v>
      </c>
      <c r="D393" s="7">
        <v>36000</v>
      </c>
      <c r="E393" s="2" t="s">
        <v>398</v>
      </c>
      <c r="F393" s="2" t="s">
        <v>22</v>
      </c>
      <c r="G393" s="2" t="s">
        <v>22</v>
      </c>
    </row>
    <row r="394" spans="2:7" ht="36" x14ac:dyDescent="0.25">
      <c r="B394" s="4" t="s">
        <v>567</v>
      </c>
      <c r="C394" s="22" t="s">
        <v>544</v>
      </c>
      <c r="D394" s="7">
        <v>850</v>
      </c>
      <c r="E394" s="2" t="s">
        <v>398</v>
      </c>
      <c r="F394" s="2" t="s">
        <v>22</v>
      </c>
      <c r="G394" s="2" t="s">
        <v>22</v>
      </c>
    </row>
    <row r="395" spans="2:7" ht="36" x14ac:dyDescent="0.25">
      <c r="B395" s="4" t="s">
        <v>568</v>
      </c>
      <c r="C395" s="22" t="s">
        <v>544</v>
      </c>
      <c r="D395" s="7">
        <v>3850</v>
      </c>
      <c r="E395" s="2" t="s">
        <v>36</v>
      </c>
      <c r="F395" s="2" t="s">
        <v>22</v>
      </c>
      <c r="G395" s="2" t="s">
        <v>22</v>
      </c>
    </row>
    <row r="396" spans="2:7" ht="27" x14ac:dyDescent="0.25">
      <c r="B396" s="4" t="s">
        <v>569</v>
      </c>
      <c r="C396" s="22" t="s">
        <v>570</v>
      </c>
      <c r="D396" s="7">
        <v>600</v>
      </c>
      <c r="E396" s="2" t="s">
        <v>398</v>
      </c>
      <c r="F396" s="2" t="s">
        <v>22</v>
      </c>
      <c r="G396" s="2" t="s">
        <v>22</v>
      </c>
    </row>
    <row r="397" spans="2:7" ht="45" x14ac:dyDescent="0.25">
      <c r="B397" s="4" t="s">
        <v>571</v>
      </c>
      <c r="C397" s="22" t="s">
        <v>564</v>
      </c>
      <c r="D397" s="7">
        <v>350</v>
      </c>
      <c r="E397" s="2" t="s">
        <v>398</v>
      </c>
      <c r="F397" s="2" t="s">
        <v>22</v>
      </c>
      <c r="G397" s="2" t="s">
        <v>22</v>
      </c>
    </row>
    <row r="398" spans="2:7" ht="45" x14ac:dyDescent="0.25">
      <c r="B398" s="4" t="s">
        <v>572</v>
      </c>
      <c r="C398" s="22" t="s">
        <v>564</v>
      </c>
      <c r="D398" s="7">
        <v>20250</v>
      </c>
      <c r="E398" s="2" t="s">
        <v>398</v>
      </c>
      <c r="F398" s="2" t="s">
        <v>22</v>
      </c>
      <c r="G398" s="2" t="s">
        <v>33</v>
      </c>
    </row>
    <row r="399" spans="2:7" ht="36" x14ac:dyDescent="0.25">
      <c r="B399" s="35" t="s">
        <v>560</v>
      </c>
      <c r="C399" s="22" t="s">
        <v>544</v>
      </c>
      <c r="D399" s="29">
        <v>275</v>
      </c>
      <c r="E399" s="2" t="s">
        <v>11</v>
      </c>
      <c r="F399" s="23" t="s">
        <v>22</v>
      </c>
      <c r="G399" s="23" t="s">
        <v>33</v>
      </c>
    </row>
    <row r="400" spans="2:7" ht="45" x14ac:dyDescent="0.25">
      <c r="B400" s="4" t="s">
        <v>573</v>
      </c>
      <c r="C400" s="22" t="s">
        <v>564</v>
      </c>
      <c r="D400" s="7">
        <f>1800/1.19</f>
        <v>1512.6050420168067</v>
      </c>
      <c r="E400" s="2" t="s">
        <v>398</v>
      </c>
      <c r="F400" s="2" t="s">
        <v>22</v>
      </c>
      <c r="G400" s="2" t="s">
        <v>33</v>
      </c>
    </row>
    <row r="401" spans="2:7" ht="45" x14ac:dyDescent="0.25">
      <c r="B401" s="4" t="s">
        <v>574</v>
      </c>
      <c r="C401" s="22" t="s">
        <v>564</v>
      </c>
      <c r="D401" s="7">
        <v>575</v>
      </c>
      <c r="E401" s="2" t="s">
        <v>398</v>
      </c>
      <c r="F401" s="2" t="s">
        <v>33</v>
      </c>
      <c r="G401" s="2" t="s">
        <v>33</v>
      </c>
    </row>
    <row r="402" spans="2:7" ht="45" x14ac:dyDescent="0.25">
      <c r="B402" s="4" t="s">
        <v>575</v>
      </c>
      <c r="C402" s="22" t="s">
        <v>564</v>
      </c>
      <c r="D402" s="7">
        <v>500</v>
      </c>
      <c r="E402" s="2" t="s">
        <v>398</v>
      </c>
      <c r="F402" s="23" t="s">
        <v>81</v>
      </c>
      <c r="G402" s="23" t="s">
        <v>81</v>
      </c>
    </row>
    <row r="403" spans="2:7" ht="36" x14ac:dyDescent="0.25">
      <c r="B403" s="4" t="s">
        <v>576</v>
      </c>
      <c r="C403" s="22" t="s">
        <v>544</v>
      </c>
      <c r="D403" s="7">
        <v>1060</v>
      </c>
      <c r="E403" s="2" t="s">
        <v>36</v>
      </c>
      <c r="F403" s="23" t="s">
        <v>81</v>
      </c>
      <c r="G403" s="23" t="s">
        <v>81</v>
      </c>
    </row>
    <row r="404" spans="2:7" ht="36" x14ac:dyDescent="0.25">
      <c r="B404" s="4" t="s">
        <v>577</v>
      </c>
      <c r="C404" s="22" t="s">
        <v>544</v>
      </c>
      <c r="D404" s="7">
        <v>1500</v>
      </c>
      <c r="E404" s="2" t="s">
        <v>36</v>
      </c>
      <c r="F404" s="23" t="s">
        <v>37</v>
      </c>
      <c r="G404" s="23" t="s">
        <v>37</v>
      </c>
    </row>
    <row r="405" spans="2:7" ht="36" x14ac:dyDescent="0.25">
      <c r="B405" s="4" t="s">
        <v>578</v>
      </c>
      <c r="C405" s="22" t="s">
        <v>544</v>
      </c>
      <c r="D405" s="7">
        <v>450</v>
      </c>
      <c r="E405" s="2" t="s">
        <v>398</v>
      </c>
      <c r="F405" s="23" t="s">
        <v>37</v>
      </c>
      <c r="G405" s="23" t="s">
        <v>37</v>
      </c>
    </row>
    <row r="406" spans="2:7" ht="36" x14ac:dyDescent="0.25">
      <c r="B406" s="37" t="s">
        <v>579</v>
      </c>
      <c r="C406" s="22" t="s">
        <v>544</v>
      </c>
      <c r="D406" s="7">
        <f>4000+1300+3000+1000</f>
        <v>9300</v>
      </c>
      <c r="E406" s="2" t="s">
        <v>120</v>
      </c>
      <c r="F406" s="23" t="s">
        <v>37</v>
      </c>
      <c r="G406" s="23" t="s">
        <v>37</v>
      </c>
    </row>
    <row r="407" spans="2:7" ht="36" x14ac:dyDescent="0.25">
      <c r="B407" s="37" t="s">
        <v>580</v>
      </c>
      <c r="C407" s="22" t="s">
        <v>544</v>
      </c>
      <c r="D407" s="7">
        <v>230</v>
      </c>
      <c r="E407" s="2" t="s">
        <v>120</v>
      </c>
      <c r="F407" s="23" t="s">
        <v>37</v>
      </c>
      <c r="G407" s="23" t="s">
        <v>37</v>
      </c>
    </row>
    <row r="408" spans="2:7" ht="54" x14ac:dyDescent="0.25">
      <c r="B408" s="37" t="s">
        <v>581</v>
      </c>
      <c r="C408" s="22" t="s">
        <v>544</v>
      </c>
      <c r="D408" s="7">
        <v>1000</v>
      </c>
      <c r="E408" s="2" t="s">
        <v>582</v>
      </c>
      <c r="F408" s="23" t="s">
        <v>38</v>
      </c>
      <c r="G408" s="23" t="s">
        <v>38</v>
      </c>
    </row>
    <row r="409" spans="2:7" ht="36" x14ac:dyDescent="0.25">
      <c r="B409" s="37" t="s">
        <v>580</v>
      </c>
      <c r="C409" s="22" t="s">
        <v>544</v>
      </c>
      <c r="D409" s="7">
        <v>230</v>
      </c>
      <c r="E409" s="2" t="s">
        <v>583</v>
      </c>
      <c r="F409" s="23" t="s">
        <v>38</v>
      </c>
      <c r="G409" s="23" t="s">
        <v>38</v>
      </c>
    </row>
    <row r="410" spans="2:7" ht="36" x14ac:dyDescent="0.25">
      <c r="B410" s="13" t="s">
        <v>584</v>
      </c>
      <c r="C410" s="22" t="s">
        <v>544</v>
      </c>
      <c r="D410" s="1">
        <v>560</v>
      </c>
      <c r="E410" s="1" t="s">
        <v>45</v>
      </c>
      <c r="F410" s="23" t="s">
        <v>38</v>
      </c>
      <c r="G410" s="23" t="s">
        <v>38</v>
      </c>
    </row>
    <row r="411" spans="2:7" ht="36" x14ac:dyDescent="0.25">
      <c r="B411" s="13" t="s">
        <v>585</v>
      </c>
      <c r="C411" s="22" t="s">
        <v>544</v>
      </c>
      <c r="D411" s="1">
        <v>9000</v>
      </c>
      <c r="E411" s="1" t="s">
        <v>45</v>
      </c>
      <c r="F411" s="23" t="s">
        <v>38</v>
      </c>
      <c r="G411" s="23" t="s">
        <v>38</v>
      </c>
    </row>
    <row r="412" spans="2:7" ht="54" x14ac:dyDescent="0.25">
      <c r="B412" s="13" t="s">
        <v>586</v>
      </c>
      <c r="C412" s="22" t="s">
        <v>544</v>
      </c>
      <c r="D412" s="1">
        <v>1260.5</v>
      </c>
      <c r="E412" s="2" t="s">
        <v>398</v>
      </c>
      <c r="F412" s="23" t="s">
        <v>38</v>
      </c>
      <c r="G412" s="23" t="s">
        <v>38</v>
      </c>
    </row>
    <row r="413" spans="2:7" ht="36" x14ac:dyDescent="0.25">
      <c r="B413" s="13" t="s">
        <v>587</v>
      </c>
      <c r="C413" s="22" t="s">
        <v>544</v>
      </c>
      <c r="D413" s="1">
        <v>1500</v>
      </c>
      <c r="E413" s="2" t="s">
        <v>588</v>
      </c>
      <c r="F413" s="23" t="s">
        <v>38</v>
      </c>
      <c r="G413" s="23" t="s">
        <v>38</v>
      </c>
    </row>
    <row r="414" spans="2:7" ht="45" x14ac:dyDescent="0.25">
      <c r="B414" s="13" t="s">
        <v>589</v>
      </c>
      <c r="C414" s="22" t="s">
        <v>544</v>
      </c>
      <c r="D414" s="1">
        <v>900</v>
      </c>
      <c r="E414" s="2" t="s">
        <v>62</v>
      </c>
      <c r="F414" s="23" t="s">
        <v>83</v>
      </c>
      <c r="G414" s="23" t="s">
        <v>83</v>
      </c>
    </row>
    <row r="415" spans="2:7" ht="45" x14ac:dyDescent="0.25">
      <c r="B415" s="13" t="s">
        <v>590</v>
      </c>
      <c r="C415" s="22" t="s">
        <v>544</v>
      </c>
      <c r="D415" s="1">
        <v>900</v>
      </c>
      <c r="E415" s="2" t="s">
        <v>62</v>
      </c>
      <c r="F415" s="23" t="s">
        <v>83</v>
      </c>
      <c r="G415" s="23" t="s">
        <v>83</v>
      </c>
    </row>
    <row r="416" spans="2:7" ht="36" x14ac:dyDescent="0.25">
      <c r="B416" s="13" t="s">
        <v>591</v>
      </c>
      <c r="C416" s="22" t="s">
        <v>544</v>
      </c>
      <c r="D416" s="1">
        <v>1230</v>
      </c>
      <c r="E416" s="2" t="s">
        <v>62</v>
      </c>
      <c r="F416" s="23" t="s">
        <v>83</v>
      </c>
      <c r="G416" s="23" t="s">
        <v>83</v>
      </c>
    </row>
    <row r="417" spans="2:7" ht="36" x14ac:dyDescent="0.25">
      <c r="B417" s="13" t="s">
        <v>592</v>
      </c>
      <c r="C417" s="22" t="s">
        <v>593</v>
      </c>
      <c r="D417" s="1">
        <v>8000</v>
      </c>
      <c r="E417" s="2" t="s">
        <v>62</v>
      </c>
      <c r="F417" s="23" t="s">
        <v>83</v>
      </c>
      <c r="G417" s="23" t="s">
        <v>83</v>
      </c>
    </row>
    <row r="418" spans="2:7" ht="36" x14ac:dyDescent="0.25">
      <c r="B418" s="13" t="s">
        <v>594</v>
      </c>
      <c r="C418" s="22" t="s">
        <v>544</v>
      </c>
      <c r="D418" s="1">
        <v>504.2</v>
      </c>
      <c r="E418" s="2" t="s">
        <v>62</v>
      </c>
      <c r="F418" s="23" t="s">
        <v>83</v>
      </c>
      <c r="G418" s="23" t="s">
        <v>83</v>
      </c>
    </row>
    <row r="419" spans="2:7" ht="72" x14ac:dyDescent="0.25">
      <c r="B419" s="4" t="s">
        <v>595</v>
      </c>
      <c r="C419" s="22" t="s">
        <v>544</v>
      </c>
      <c r="D419" s="1">
        <v>23650</v>
      </c>
      <c r="E419" s="2" t="s">
        <v>120</v>
      </c>
      <c r="F419" s="23" t="s">
        <v>83</v>
      </c>
      <c r="G419" s="23" t="s">
        <v>83</v>
      </c>
    </row>
    <row r="420" spans="2:7" ht="36" x14ac:dyDescent="0.25">
      <c r="B420" s="4" t="s">
        <v>596</v>
      </c>
      <c r="C420" s="22" t="s">
        <v>544</v>
      </c>
      <c r="D420" s="1">
        <v>23756</v>
      </c>
      <c r="E420" s="2" t="s">
        <v>62</v>
      </c>
      <c r="F420" s="23" t="s">
        <v>83</v>
      </c>
      <c r="G420" s="23" t="s">
        <v>40</v>
      </c>
    </row>
    <row r="421" spans="2:7" ht="36" x14ac:dyDescent="0.25">
      <c r="B421" s="4" t="s">
        <v>597</v>
      </c>
      <c r="C421" s="22" t="s">
        <v>544</v>
      </c>
      <c r="D421" s="15">
        <v>390</v>
      </c>
      <c r="E421" s="2" t="s">
        <v>62</v>
      </c>
      <c r="F421" s="2" t="s">
        <v>83</v>
      </c>
      <c r="G421" s="2" t="s">
        <v>40</v>
      </c>
    </row>
    <row r="422" spans="2:7" ht="36" x14ac:dyDescent="0.25">
      <c r="B422" s="4" t="s">
        <v>598</v>
      </c>
      <c r="C422" s="22" t="s">
        <v>544</v>
      </c>
      <c r="D422" s="15">
        <v>37565</v>
      </c>
      <c r="E422" s="2" t="s">
        <v>36</v>
      </c>
      <c r="F422" s="2" t="s">
        <v>40</v>
      </c>
      <c r="G422" s="2" t="s">
        <v>40</v>
      </c>
    </row>
    <row r="423" spans="2:7" ht="27" x14ac:dyDescent="0.25">
      <c r="B423" s="4" t="s">
        <v>599</v>
      </c>
      <c r="C423" s="22" t="s">
        <v>600</v>
      </c>
      <c r="D423" s="1"/>
      <c r="E423" s="2"/>
      <c r="F423" s="23"/>
      <c r="G423" s="23"/>
    </row>
    <row r="424" spans="2:7" ht="27" x14ac:dyDescent="0.25">
      <c r="B424" s="4" t="s">
        <v>601</v>
      </c>
      <c r="C424" s="23" t="s">
        <v>600</v>
      </c>
      <c r="D424" s="1">
        <v>215.13</v>
      </c>
      <c r="E424" s="2" t="s">
        <v>11</v>
      </c>
      <c r="F424" s="23" t="s">
        <v>28</v>
      </c>
      <c r="G424" s="23" t="s">
        <v>28</v>
      </c>
    </row>
    <row r="425" spans="2:7" ht="27" x14ac:dyDescent="0.25">
      <c r="B425" s="4" t="s">
        <v>602</v>
      </c>
      <c r="C425" s="23" t="s">
        <v>600</v>
      </c>
      <c r="D425" s="1">
        <f>1000*5</f>
        <v>5000</v>
      </c>
      <c r="E425" s="2" t="s">
        <v>11</v>
      </c>
      <c r="F425" s="23" t="s">
        <v>12</v>
      </c>
      <c r="G425" s="23" t="s">
        <v>12</v>
      </c>
    </row>
    <row r="426" spans="2:7" ht="27" x14ac:dyDescent="0.25">
      <c r="B426" s="4" t="s">
        <v>603</v>
      </c>
      <c r="C426" s="23" t="s">
        <v>600</v>
      </c>
      <c r="D426" s="1">
        <f>1250*5</f>
        <v>6250</v>
      </c>
      <c r="E426" s="2" t="s">
        <v>11</v>
      </c>
      <c r="F426" s="23" t="s">
        <v>17</v>
      </c>
      <c r="G426" s="23" t="s">
        <v>20</v>
      </c>
    </row>
    <row r="427" spans="2:7" ht="54" x14ac:dyDescent="0.25">
      <c r="B427" s="4" t="s">
        <v>604</v>
      </c>
      <c r="C427" s="23" t="s">
        <v>600</v>
      </c>
      <c r="D427" s="1">
        <v>750</v>
      </c>
      <c r="E427" s="2" t="s">
        <v>11</v>
      </c>
      <c r="F427" s="23" t="s">
        <v>20</v>
      </c>
      <c r="G427" s="23" t="s">
        <v>20</v>
      </c>
    </row>
    <row r="428" spans="2:7" ht="27" x14ac:dyDescent="0.25">
      <c r="B428" s="37" t="s">
        <v>605</v>
      </c>
      <c r="C428" s="22" t="s">
        <v>606</v>
      </c>
      <c r="D428" s="7">
        <v>15000</v>
      </c>
      <c r="E428" s="2" t="s">
        <v>36</v>
      </c>
      <c r="F428" s="2" t="s">
        <v>20</v>
      </c>
      <c r="G428" s="2" t="s">
        <v>20</v>
      </c>
    </row>
    <row r="429" spans="2:7" ht="27" x14ac:dyDescent="0.25">
      <c r="B429" s="37" t="s">
        <v>607</v>
      </c>
      <c r="C429" s="23" t="s">
        <v>600</v>
      </c>
      <c r="D429" s="7">
        <v>161.34</v>
      </c>
      <c r="E429" s="2" t="s">
        <v>11</v>
      </c>
      <c r="F429" s="2" t="s">
        <v>22</v>
      </c>
      <c r="G429" s="2" t="s">
        <v>22</v>
      </c>
    </row>
    <row r="430" spans="2:7" ht="27" x14ac:dyDescent="0.25">
      <c r="B430" s="37" t="s">
        <v>608</v>
      </c>
      <c r="C430" s="23" t="s">
        <v>600</v>
      </c>
      <c r="D430" s="7">
        <v>1900</v>
      </c>
      <c r="E430" s="2" t="s">
        <v>11</v>
      </c>
      <c r="F430" s="2" t="s">
        <v>81</v>
      </c>
      <c r="G430" s="2" t="s">
        <v>81</v>
      </c>
    </row>
    <row r="431" spans="2:7" ht="27" x14ac:dyDescent="0.25">
      <c r="B431" s="4" t="s">
        <v>609</v>
      </c>
      <c r="C431" s="23"/>
      <c r="D431" s="1"/>
      <c r="E431" s="41"/>
      <c r="F431" s="5"/>
      <c r="G431" s="23"/>
    </row>
    <row r="432" spans="2:7" ht="27" x14ac:dyDescent="0.25">
      <c r="B432" s="4" t="s">
        <v>610</v>
      </c>
      <c r="C432" s="23" t="s">
        <v>611</v>
      </c>
      <c r="D432" s="1">
        <v>2300</v>
      </c>
      <c r="E432" s="41" t="s">
        <v>11</v>
      </c>
      <c r="F432" s="5" t="s">
        <v>12</v>
      </c>
      <c r="G432" s="23" t="s">
        <v>15</v>
      </c>
    </row>
    <row r="433" spans="2:7" ht="27" x14ac:dyDescent="0.25">
      <c r="B433" s="4" t="s">
        <v>612</v>
      </c>
      <c r="C433" s="23" t="s">
        <v>611</v>
      </c>
      <c r="D433" s="1">
        <v>20282.439999999999</v>
      </c>
      <c r="E433" s="41" t="s">
        <v>11</v>
      </c>
      <c r="F433" s="5" t="s">
        <v>12</v>
      </c>
      <c r="G433" s="23" t="s">
        <v>15</v>
      </c>
    </row>
    <row r="434" spans="2:7" ht="27" x14ac:dyDescent="0.25">
      <c r="B434" s="4" t="s">
        <v>613</v>
      </c>
      <c r="C434" s="23" t="s">
        <v>611</v>
      </c>
      <c r="D434" s="1">
        <v>114600</v>
      </c>
      <c r="E434" s="41" t="s">
        <v>11</v>
      </c>
      <c r="F434" s="5" t="s">
        <v>12</v>
      </c>
      <c r="G434" s="23" t="s">
        <v>15</v>
      </c>
    </row>
    <row r="435" spans="2:7" ht="27" x14ac:dyDescent="0.25">
      <c r="B435" s="4" t="s">
        <v>614</v>
      </c>
      <c r="C435" s="23" t="s">
        <v>611</v>
      </c>
      <c r="D435" s="1">
        <v>252</v>
      </c>
      <c r="E435" s="41" t="s">
        <v>11</v>
      </c>
      <c r="F435" s="5" t="s">
        <v>12</v>
      </c>
      <c r="G435" s="23" t="s">
        <v>15</v>
      </c>
    </row>
    <row r="436" spans="2:7" ht="45" x14ac:dyDescent="0.25">
      <c r="B436" s="4" t="s">
        <v>615</v>
      </c>
      <c r="C436" s="22" t="s">
        <v>616</v>
      </c>
      <c r="D436" s="1">
        <f>660+150</f>
        <v>810</v>
      </c>
      <c r="E436" s="2" t="s">
        <v>11</v>
      </c>
      <c r="F436" s="23" t="s">
        <v>40</v>
      </c>
      <c r="G436" s="23" t="s">
        <v>28</v>
      </c>
    </row>
    <row r="437" spans="2:7" ht="27" x14ac:dyDescent="0.25">
      <c r="B437" s="4" t="s">
        <v>617</v>
      </c>
      <c r="C437" s="23" t="s">
        <v>611</v>
      </c>
      <c r="D437" s="1">
        <v>7500</v>
      </c>
      <c r="E437" s="2" t="s">
        <v>11</v>
      </c>
      <c r="F437" s="23" t="s">
        <v>22</v>
      </c>
      <c r="G437" s="23" t="s">
        <v>22</v>
      </c>
    </row>
    <row r="438" spans="2:7" ht="36" x14ac:dyDescent="0.25">
      <c r="B438" s="4" t="s">
        <v>618</v>
      </c>
      <c r="C438" s="23" t="s">
        <v>619</v>
      </c>
      <c r="D438" s="1">
        <v>1800</v>
      </c>
      <c r="E438" s="2" t="s">
        <v>398</v>
      </c>
      <c r="F438" s="23" t="s">
        <v>22</v>
      </c>
      <c r="G438" s="23" t="s">
        <v>22</v>
      </c>
    </row>
    <row r="439" spans="2:7" ht="27" x14ac:dyDescent="0.25">
      <c r="B439" s="4" t="s">
        <v>620</v>
      </c>
      <c r="C439" s="23" t="s">
        <v>611</v>
      </c>
      <c r="D439" s="1">
        <v>1842</v>
      </c>
      <c r="E439" s="2" t="s">
        <v>398</v>
      </c>
      <c r="F439" s="23" t="s">
        <v>22</v>
      </c>
      <c r="G439" s="23" t="s">
        <v>22</v>
      </c>
    </row>
    <row r="440" spans="2:7" ht="27" x14ac:dyDescent="0.25">
      <c r="B440" s="4" t="s">
        <v>621</v>
      </c>
      <c r="C440" s="23" t="s">
        <v>611</v>
      </c>
      <c r="D440" s="1">
        <v>13620</v>
      </c>
      <c r="E440" s="2" t="s">
        <v>398</v>
      </c>
      <c r="F440" s="23" t="s">
        <v>22</v>
      </c>
      <c r="G440" s="23" t="s">
        <v>22</v>
      </c>
    </row>
    <row r="441" spans="2:7" ht="27" x14ac:dyDescent="0.25">
      <c r="B441" s="4" t="s">
        <v>622</v>
      </c>
      <c r="C441" s="23" t="s">
        <v>611</v>
      </c>
      <c r="D441" s="1">
        <v>1800</v>
      </c>
      <c r="E441" s="2" t="s">
        <v>398</v>
      </c>
      <c r="F441" s="23" t="s">
        <v>33</v>
      </c>
      <c r="G441" s="23" t="s">
        <v>81</v>
      </c>
    </row>
    <row r="442" spans="2:7" ht="27" x14ac:dyDescent="0.25">
      <c r="B442" s="4" t="s">
        <v>623</v>
      </c>
      <c r="C442" s="23" t="s">
        <v>611</v>
      </c>
      <c r="D442" s="1">
        <v>10466</v>
      </c>
      <c r="E442" s="2" t="s">
        <v>398</v>
      </c>
      <c r="F442" s="23" t="s">
        <v>38</v>
      </c>
      <c r="G442" s="23" t="s">
        <v>38</v>
      </c>
    </row>
    <row r="443" spans="2:7" ht="27" x14ac:dyDescent="0.25">
      <c r="B443" s="4" t="s">
        <v>624</v>
      </c>
      <c r="C443" s="23" t="s">
        <v>611</v>
      </c>
      <c r="D443" s="1">
        <v>690</v>
      </c>
      <c r="E443" s="2" t="s">
        <v>398</v>
      </c>
      <c r="F443" s="23" t="s">
        <v>40</v>
      </c>
      <c r="G443" s="23" t="s">
        <v>40</v>
      </c>
    </row>
    <row r="444" spans="2:7" ht="36" x14ac:dyDescent="0.25">
      <c r="B444" s="4" t="s">
        <v>625</v>
      </c>
      <c r="C444" s="23" t="s">
        <v>626</v>
      </c>
      <c r="D444" s="1"/>
      <c r="E444" s="41"/>
      <c r="F444" s="5"/>
      <c r="G444" s="23"/>
    </row>
    <row r="445" spans="2:7" ht="36" x14ac:dyDescent="0.25">
      <c r="B445" s="4" t="s">
        <v>627</v>
      </c>
      <c r="C445" s="22" t="s">
        <v>628</v>
      </c>
      <c r="D445" s="1">
        <v>800</v>
      </c>
      <c r="E445" s="2" t="s">
        <v>398</v>
      </c>
      <c r="F445" s="21" t="s">
        <v>28</v>
      </c>
      <c r="G445" s="21" t="s">
        <v>28</v>
      </c>
    </row>
    <row r="446" spans="2:7" ht="36" x14ac:dyDescent="0.25">
      <c r="B446" s="4" t="s">
        <v>629</v>
      </c>
      <c r="C446" s="22" t="s">
        <v>628</v>
      </c>
      <c r="D446" s="1">
        <v>700</v>
      </c>
      <c r="E446" s="2" t="s">
        <v>398</v>
      </c>
      <c r="F446" s="21" t="s">
        <v>15</v>
      </c>
      <c r="G446" s="21" t="s">
        <v>15</v>
      </c>
    </row>
    <row r="447" spans="2:7" ht="27" x14ac:dyDescent="0.25">
      <c r="B447" s="4" t="s">
        <v>630</v>
      </c>
      <c r="C447" s="22" t="s">
        <v>631</v>
      </c>
      <c r="D447" s="1">
        <v>675</v>
      </c>
      <c r="E447" s="2" t="s">
        <v>398</v>
      </c>
      <c r="F447" s="21" t="s">
        <v>15</v>
      </c>
      <c r="G447" s="21" t="s">
        <v>17</v>
      </c>
    </row>
    <row r="448" spans="2:7" ht="18" x14ac:dyDescent="0.25">
      <c r="B448" s="4" t="s">
        <v>632</v>
      </c>
      <c r="C448" s="22" t="s">
        <v>633</v>
      </c>
      <c r="D448" s="1">
        <v>41.97</v>
      </c>
      <c r="E448" s="2" t="s">
        <v>398</v>
      </c>
      <c r="F448" s="21" t="s">
        <v>17</v>
      </c>
      <c r="G448" s="21" t="s">
        <v>17</v>
      </c>
    </row>
    <row r="449" spans="2:7" ht="36" x14ac:dyDescent="0.25">
      <c r="B449" s="4" t="s">
        <v>634</v>
      </c>
      <c r="C449" s="22" t="s">
        <v>628</v>
      </c>
      <c r="D449" s="1">
        <v>600</v>
      </c>
      <c r="E449" s="2" t="s">
        <v>398</v>
      </c>
      <c r="F449" s="21" t="s">
        <v>22</v>
      </c>
      <c r="G449" s="21" t="s">
        <v>22</v>
      </c>
    </row>
    <row r="450" spans="2:7" ht="36" x14ac:dyDescent="0.25">
      <c r="B450" s="4" t="s">
        <v>635</v>
      </c>
      <c r="C450" s="22" t="s">
        <v>628</v>
      </c>
      <c r="D450" s="1">
        <v>700</v>
      </c>
      <c r="E450" s="2" t="s">
        <v>62</v>
      </c>
      <c r="F450" s="21" t="s">
        <v>38</v>
      </c>
      <c r="G450" s="21" t="s">
        <v>38</v>
      </c>
    </row>
    <row r="451" spans="2:7" x14ac:dyDescent="0.25">
      <c r="B451" s="4" t="s">
        <v>636</v>
      </c>
      <c r="C451" s="22"/>
      <c r="D451" s="1"/>
      <c r="E451" s="2"/>
      <c r="F451" s="23"/>
      <c r="G451" s="23"/>
    </row>
    <row r="452" spans="2:7" ht="45" x14ac:dyDescent="0.25">
      <c r="B452" s="4" t="s">
        <v>637</v>
      </c>
      <c r="C452" s="22"/>
      <c r="D452" s="1"/>
      <c r="E452" s="2"/>
      <c r="F452" s="23"/>
      <c r="G452" s="23"/>
    </row>
    <row r="453" spans="2:7" ht="45" x14ac:dyDescent="0.25">
      <c r="B453" s="4" t="s">
        <v>638</v>
      </c>
      <c r="C453" s="23" t="s">
        <v>639</v>
      </c>
      <c r="D453" s="1"/>
      <c r="E453" s="2"/>
      <c r="F453" s="23"/>
      <c r="G453" s="23"/>
    </row>
    <row r="454" spans="2:7" ht="81" x14ac:dyDescent="0.25">
      <c r="B454" s="4" t="s">
        <v>640</v>
      </c>
      <c r="C454" s="23" t="s">
        <v>641</v>
      </c>
      <c r="D454" s="1">
        <v>3000</v>
      </c>
      <c r="E454" s="2" t="s">
        <v>398</v>
      </c>
      <c r="F454" s="23" t="s">
        <v>12</v>
      </c>
      <c r="G454" s="23" t="s">
        <v>12</v>
      </c>
    </row>
    <row r="455" spans="2:7" ht="171" x14ac:dyDescent="0.25">
      <c r="B455" s="4" t="s">
        <v>642</v>
      </c>
      <c r="C455" s="23" t="s">
        <v>643</v>
      </c>
      <c r="D455" s="1"/>
      <c r="E455" s="2"/>
      <c r="F455" s="23"/>
      <c r="G455" s="23"/>
    </row>
    <row r="456" spans="2:7" ht="27" x14ac:dyDescent="0.25">
      <c r="B456" s="4" t="s">
        <v>644</v>
      </c>
      <c r="C456" s="3" t="s">
        <v>645</v>
      </c>
      <c r="D456" s="1">
        <v>100</v>
      </c>
      <c r="E456" s="23" t="s">
        <v>11</v>
      </c>
      <c r="F456" s="2" t="s">
        <v>12</v>
      </c>
      <c r="G456" s="23" t="s">
        <v>12</v>
      </c>
    </row>
    <row r="457" spans="2:7" ht="27" x14ac:dyDescent="0.25">
      <c r="B457" s="4" t="s">
        <v>646</v>
      </c>
      <c r="C457" s="3" t="s">
        <v>645</v>
      </c>
      <c r="D457" s="1">
        <v>750</v>
      </c>
      <c r="E457" s="23" t="s">
        <v>11</v>
      </c>
      <c r="F457" s="2" t="s">
        <v>12</v>
      </c>
      <c r="G457" s="23" t="s">
        <v>15</v>
      </c>
    </row>
    <row r="458" spans="2:7" ht="36" x14ac:dyDescent="0.25">
      <c r="B458" s="4" t="s">
        <v>647</v>
      </c>
      <c r="C458" s="3" t="s">
        <v>645</v>
      </c>
      <c r="D458" s="1">
        <v>1868.16</v>
      </c>
      <c r="E458" s="23" t="s">
        <v>11</v>
      </c>
      <c r="F458" s="2" t="s">
        <v>17</v>
      </c>
      <c r="G458" s="23" t="s">
        <v>17</v>
      </c>
    </row>
    <row r="459" spans="2:7" ht="18" x14ac:dyDescent="0.25">
      <c r="B459" s="4" t="s">
        <v>648</v>
      </c>
      <c r="C459" s="3" t="s">
        <v>645</v>
      </c>
      <c r="D459" s="1">
        <v>150</v>
      </c>
      <c r="E459" s="23" t="s">
        <v>11</v>
      </c>
      <c r="F459" s="2" t="s">
        <v>17</v>
      </c>
      <c r="G459" s="23" t="s">
        <v>17</v>
      </c>
    </row>
    <row r="460" spans="2:7" ht="45" x14ac:dyDescent="0.25">
      <c r="B460" s="4" t="s">
        <v>649</v>
      </c>
      <c r="C460" s="22" t="s">
        <v>650</v>
      </c>
      <c r="D460" s="1">
        <v>200</v>
      </c>
      <c r="E460" s="23" t="s">
        <v>62</v>
      </c>
      <c r="F460" s="2" t="s">
        <v>38</v>
      </c>
      <c r="G460" s="23" t="s">
        <v>38</v>
      </c>
    </row>
    <row r="461" spans="2:7" ht="27" x14ac:dyDescent="0.25">
      <c r="B461" s="4" t="s">
        <v>651</v>
      </c>
      <c r="C461" s="3" t="s">
        <v>645</v>
      </c>
      <c r="D461" s="1">
        <v>200</v>
      </c>
      <c r="E461" s="23" t="s">
        <v>62</v>
      </c>
      <c r="F461" s="23" t="s">
        <v>40</v>
      </c>
      <c r="G461" s="23" t="s">
        <v>28</v>
      </c>
    </row>
    <row r="462" spans="2:7" ht="36" x14ac:dyDescent="0.25">
      <c r="B462" s="4" t="s">
        <v>1112</v>
      </c>
      <c r="C462" s="22" t="s">
        <v>652</v>
      </c>
      <c r="D462" s="1"/>
      <c r="E462" s="2"/>
      <c r="F462" s="23"/>
      <c r="G462" s="23"/>
    </row>
    <row r="463" spans="2:7" ht="18" x14ac:dyDescent="0.25">
      <c r="B463" s="4" t="s">
        <v>653</v>
      </c>
      <c r="C463" s="22"/>
      <c r="D463" s="1">
        <v>105.1</v>
      </c>
      <c r="E463" s="23" t="s">
        <v>11</v>
      </c>
      <c r="F463" s="12" t="s">
        <v>28</v>
      </c>
      <c r="G463" s="2" t="s">
        <v>12</v>
      </c>
    </row>
    <row r="464" spans="2:7" ht="18" x14ac:dyDescent="0.25">
      <c r="B464" s="4" t="s">
        <v>654</v>
      </c>
      <c r="C464" s="22"/>
      <c r="D464" s="1">
        <f>70.21/1.19</f>
        <v>59</v>
      </c>
      <c r="E464" s="23" t="s">
        <v>11</v>
      </c>
      <c r="F464" s="12" t="s">
        <v>28</v>
      </c>
      <c r="G464" s="2" t="s">
        <v>12</v>
      </c>
    </row>
    <row r="465" spans="2:7" ht="18" x14ac:dyDescent="0.25">
      <c r="B465" s="4" t="s">
        <v>655</v>
      </c>
      <c r="C465" s="22"/>
      <c r="D465" s="1">
        <f>127.95/1.19</f>
        <v>107.52100840336135</v>
      </c>
      <c r="E465" s="23" t="s">
        <v>11</v>
      </c>
      <c r="F465" s="12" t="s">
        <v>28</v>
      </c>
      <c r="G465" s="2" t="s">
        <v>12</v>
      </c>
    </row>
    <row r="466" spans="2:7" ht="18" x14ac:dyDescent="0.25">
      <c r="B466" s="4" t="s">
        <v>656</v>
      </c>
      <c r="C466" s="22"/>
      <c r="D466" s="1">
        <v>70.209999999999994</v>
      </c>
      <c r="E466" s="23" t="s">
        <v>11</v>
      </c>
      <c r="F466" s="12" t="s">
        <v>20</v>
      </c>
      <c r="G466" s="2" t="s">
        <v>20</v>
      </c>
    </row>
    <row r="467" spans="2:7" ht="18" x14ac:dyDescent="0.25">
      <c r="B467" s="4" t="s">
        <v>657</v>
      </c>
      <c r="C467" s="22"/>
      <c r="D467" s="1">
        <v>125.78</v>
      </c>
      <c r="E467" s="23" t="s">
        <v>11</v>
      </c>
      <c r="F467" s="12" t="s">
        <v>33</v>
      </c>
      <c r="G467" s="2" t="s">
        <v>33</v>
      </c>
    </row>
    <row r="468" spans="2:7" ht="54" x14ac:dyDescent="0.25">
      <c r="B468" s="4" t="s">
        <v>658</v>
      </c>
      <c r="C468" s="22" t="s">
        <v>659</v>
      </c>
      <c r="D468" s="1"/>
      <c r="E468" s="2"/>
      <c r="F468" s="23"/>
      <c r="G468" s="23"/>
    </row>
    <row r="469" spans="2:7" ht="81" x14ac:dyDescent="0.25">
      <c r="B469" s="4" t="s">
        <v>1106</v>
      </c>
      <c r="C469" s="22"/>
      <c r="D469" s="1">
        <v>139500</v>
      </c>
      <c r="E469" s="2" t="s">
        <v>11</v>
      </c>
      <c r="F469" s="23" t="s">
        <v>17</v>
      </c>
      <c r="G469" s="23" t="s">
        <v>17</v>
      </c>
    </row>
    <row r="470" spans="2:7" ht="45" x14ac:dyDescent="0.25">
      <c r="B470" s="4" t="s">
        <v>660</v>
      </c>
      <c r="C470" s="22" t="s">
        <v>661</v>
      </c>
      <c r="D470" s="1"/>
      <c r="E470" s="2"/>
      <c r="F470" s="23"/>
      <c r="G470" s="23"/>
    </row>
    <row r="471" spans="2:7" ht="18" x14ac:dyDescent="0.25">
      <c r="B471" s="4" t="s">
        <v>662</v>
      </c>
      <c r="C471" s="22"/>
      <c r="D471" s="1">
        <v>3500</v>
      </c>
      <c r="E471" s="2" t="s">
        <v>11</v>
      </c>
      <c r="F471" s="23" t="s">
        <v>20</v>
      </c>
      <c r="G471" s="23" t="s">
        <v>22</v>
      </c>
    </row>
    <row r="472" spans="2:7" ht="45" x14ac:dyDescent="0.25">
      <c r="B472" s="4" t="s">
        <v>663</v>
      </c>
      <c r="C472" s="23" t="s">
        <v>664</v>
      </c>
      <c r="D472" s="1"/>
      <c r="E472" s="2"/>
      <c r="F472" s="23"/>
      <c r="G472" s="23"/>
    </row>
    <row r="473" spans="2:7" ht="45" x14ac:dyDescent="0.25">
      <c r="B473" s="4" t="s">
        <v>665</v>
      </c>
      <c r="C473" s="23" t="s">
        <v>664</v>
      </c>
      <c r="D473" s="1">
        <v>60000</v>
      </c>
      <c r="E473" s="2" t="s">
        <v>11</v>
      </c>
      <c r="F473" s="23" t="s">
        <v>81</v>
      </c>
      <c r="G473" s="23" t="s">
        <v>81</v>
      </c>
    </row>
    <row r="474" spans="2:7" ht="36" x14ac:dyDescent="0.25">
      <c r="B474" s="4" t="s">
        <v>666</v>
      </c>
      <c r="C474" s="22" t="s">
        <v>667</v>
      </c>
      <c r="D474" s="1"/>
      <c r="E474" s="2"/>
      <c r="F474" s="23"/>
      <c r="G474" s="23"/>
    </row>
    <row r="475" spans="2:7" ht="36" x14ac:dyDescent="0.25">
      <c r="B475" s="4" t="s">
        <v>668</v>
      </c>
      <c r="C475" s="22" t="s">
        <v>667</v>
      </c>
      <c r="D475" s="1">
        <v>4242</v>
      </c>
      <c r="E475" s="23" t="s">
        <v>11</v>
      </c>
      <c r="F475" s="12" t="s">
        <v>28</v>
      </c>
      <c r="G475" s="2" t="s">
        <v>12</v>
      </c>
    </row>
    <row r="476" spans="2:7" ht="36" x14ac:dyDescent="0.25">
      <c r="B476" s="4" t="s">
        <v>669</v>
      </c>
      <c r="C476" s="22" t="s">
        <v>667</v>
      </c>
      <c r="D476" s="1">
        <v>695</v>
      </c>
      <c r="E476" s="23" t="s">
        <v>11</v>
      </c>
      <c r="F476" s="12" t="s">
        <v>15</v>
      </c>
      <c r="G476" s="2" t="s">
        <v>15</v>
      </c>
    </row>
    <row r="477" spans="2:7" ht="36" x14ac:dyDescent="0.25">
      <c r="B477" s="4" t="s">
        <v>670</v>
      </c>
      <c r="C477" s="22" t="s">
        <v>667</v>
      </c>
      <c r="D477" s="1">
        <v>2823</v>
      </c>
      <c r="E477" s="23" t="s">
        <v>11</v>
      </c>
      <c r="F477" s="12" t="s">
        <v>20</v>
      </c>
      <c r="G477" s="2" t="s">
        <v>22</v>
      </c>
    </row>
    <row r="478" spans="2:7" ht="36" x14ac:dyDescent="0.25">
      <c r="B478" s="4" t="s">
        <v>671</v>
      </c>
      <c r="C478" s="22" t="s">
        <v>667</v>
      </c>
      <c r="D478" s="1">
        <v>657</v>
      </c>
      <c r="E478" s="23" t="s">
        <v>11</v>
      </c>
      <c r="F478" s="12" t="s">
        <v>33</v>
      </c>
      <c r="G478" s="2" t="s">
        <v>33</v>
      </c>
    </row>
    <row r="479" spans="2:7" ht="36" x14ac:dyDescent="0.25">
      <c r="B479" s="4" t="s">
        <v>669</v>
      </c>
      <c r="C479" s="22" t="s">
        <v>667</v>
      </c>
      <c r="D479" s="1">
        <v>642</v>
      </c>
      <c r="E479" s="23" t="s">
        <v>11</v>
      </c>
      <c r="F479" s="12" t="s">
        <v>33</v>
      </c>
      <c r="G479" s="2" t="s">
        <v>33</v>
      </c>
    </row>
    <row r="480" spans="2:7" ht="54" x14ac:dyDescent="0.25">
      <c r="B480" s="4" t="s">
        <v>672</v>
      </c>
      <c r="C480" s="22" t="s">
        <v>667</v>
      </c>
      <c r="D480" s="1">
        <v>8500</v>
      </c>
      <c r="E480" s="23" t="s">
        <v>11</v>
      </c>
      <c r="F480" s="12" t="s">
        <v>37</v>
      </c>
      <c r="G480" s="2" t="s">
        <v>37</v>
      </c>
    </row>
    <row r="481" spans="2:7" ht="45" x14ac:dyDescent="0.25">
      <c r="B481" s="4" t="s">
        <v>673</v>
      </c>
      <c r="C481" s="22" t="s">
        <v>674</v>
      </c>
      <c r="D481" s="1"/>
      <c r="E481" s="2"/>
      <c r="F481" s="23"/>
      <c r="G481" s="23"/>
    </row>
    <row r="482" spans="2:7" ht="36" x14ac:dyDescent="0.25">
      <c r="B482" s="4" t="s">
        <v>675</v>
      </c>
      <c r="C482" s="22" t="s">
        <v>676</v>
      </c>
      <c r="D482" s="1">
        <v>825</v>
      </c>
      <c r="E482" s="23" t="s">
        <v>11</v>
      </c>
      <c r="F482" s="12" t="s">
        <v>28</v>
      </c>
      <c r="G482" s="2" t="s">
        <v>28</v>
      </c>
    </row>
    <row r="483" spans="2:7" ht="36" x14ac:dyDescent="0.25">
      <c r="B483" s="4" t="s">
        <v>677</v>
      </c>
      <c r="C483" s="22" t="s">
        <v>676</v>
      </c>
      <c r="D483" s="1">
        <v>1805</v>
      </c>
      <c r="E483" s="23" t="s">
        <v>11</v>
      </c>
      <c r="F483" s="12" t="s">
        <v>28</v>
      </c>
      <c r="G483" s="2" t="s">
        <v>12</v>
      </c>
    </row>
    <row r="484" spans="2:7" ht="27" x14ac:dyDescent="0.25">
      <c r="B484" s="4" t="s">
        <v>678</v>
      </c>
      <c r="C484" s="22" t="s">
        <v>679</v>
      </c>
      <c r="D484" s="1">
        <v>16800</v>
      </c>
      <c r="E484" s="23" t="s">
        <v>11</v>
      </c>
      <c r="F484" s="12" t="s">
        <v>12</v>
      </c>
      <c r="G484" s="2" t="s">
        <v>12</v>
      </c>
    </row>
    <row r="485" spans="2:7" ht="36" x14ac:dyDescent="0.25">
      <c r="B485" s="4" t="s">
        <v>680</v>
      </c>
      <c r="C485" s="22" t="s">
        <v>676</v>
      </c>
      <c r="D485" s="1">
        <v>300</v>
      </c>
      <c r="E485" s="23" t="s">
        <v>11</v>
      </c>
      <c r="F485" s="12" t="s">
        <v>17</v>
      </c>
      <c r="G485" s="2" t="s">
        <v>17</v>
      </c>
    </row>
    <row r="486" spans="2:7" ht="36" x14ac:dyDescent="0.25">
      <c r="B486" s="4" t="s">
        <v>681</v>
      </c>
      <c r="C486" s="22" t="s">
        <v>676</v>
      </c>
      <c r="D486" s="1">
        <v>1005</v>
      </c>
      <c r="E486" s="23" t="s">
        <v>11</v>
      </c>
      <c r="F486" s="12" t="s">
        <v>17</v>
      </c>
      <c r="G486" s="2" t="s">
        <v>17</v>
      </c>
    </row>
    <row r="487" spans="2:7" ht="45" x14ac:dyDescent="0.25">
      <c r="B487" s="4" t="s">
        <v>682</v>
      </c>
      <c r="C487" s="22" t="s">
        <v>683</v>
      </c>
      <c r="D487" s="1">
        <f>920+1240</f>
        <v>2160</v>
      </c>
      <c r="E487" s="2" t="s">
        <v>27</v>
      </c>
      <c r="F487" s="23" t="s">
        <v>22</v>
      </c>
      <c r="G487" s="23" t="s">
        <v>33</v>
      </c>
    </row>
    <row r="488" spans="2:7" ht="45" x14ac:dyDescent="0.25">
      <c r="B488" s="4" t="s">
        <v>684</v>
      </c>
      <c r="C488" s="22" t="s">
        <v>676</v>
      </c>
      <c r="D488" s="1">
        <v>570</v>
      </c>
      <c r="E488" s="2" t="s">
        <v>27</v>
      </c>
      <c r="F488" s="23" t="s">
        <v>33</v>
      </c>
      <c r="G488" s="23" t="s">
        <v>81</v>
      </c>
    </row>
    <row r="489" spans="2:7" ht="36" x14ac:dyDescent="0.25">
      <c r="B489" s="4" t="s">
        <v>685</v>
      </c>
      <c r="C489" s="23" t="s">
        <v>686</v>
      </c>
      <c r="D489" s="1">
        <v>7316.5</v>
      </c>
      <c r="E489" s="2" t="s">
        <v>27</v>
      </c>
      <c r="F489" s="23" t="s">
        <v>81</v>
      </c>
      <c r="G489" s="23" t="s">
        <v>81</v>
      </c>
    </row>
    <row r="490" spans="2:7" ht="36" x14ac:dyDescent="0.25">
      <c r="B490" s="4" t="s">
        <v>687</v>
      </c>
      <c r="C490" s="23" t="s">
        <v>686</v>
      </c>
      <c r="D490" s="1">
        <v>2600</v>
      </c>
      <c r="E490" s="2" t="s">
        <v>36</v>
      </c>
      <c r="F490" s="23" t="s">
        <v>81</v>
      </c>
      <c r="G490" s="23" t="s">
        <v>81</v>
      </c>
    </row>
    <row r="491" spans="2:7" ht="36" x14ac:dyDescent="0.25">
      <c r="B491" s="4" t="s">
        <v>688</v>
      </c>
      <c r="C491" s="22" t="s">
        <v>676</v>
      </c>
      <c r="D491" s="1">
        <v>300</v>
      </c>
      <c r="E491" s="23" t="s">
        <v>11</v>
      </c>
      <c r="F491" s="23" t="s">
        <v>37</v>
      </c>
      <c r="G491" s="23" t="s">
        <v>37</v>
      </c>
    </row>
    <row r="492" spans="2:7" ht="36" x14ac:dyDescent="0.25">
      <c r="B492" s="4" t="s">
        <v>689</v>
      </c>
      <c r="C492" s="23" t="s">
        <v>686</v>
      </c>
      <c r="D492" s="1">
        <v>176.47</v>
      </c>
      <c r="E492" s="2" t="s">
        <v>36</v>
      </c>
      <c r="F492" s="23" t="s">
        <v>37</v>
      </c>
      <c r="G492" s="23" t="s">
        <v>37</v>
      </c>
    </row>
    <row r="493" spans="2:7" ht="36" x14ac:dyDescent="0.25">
      <c r="B493" s="4" t="s">
        <v>690</v>
      </c>
      <c r="C493" s="23" t="s">
        <v>686</v>
      </c>
      <c r="D493" s="1">
        <v>50.42</v>
      </c>
      <c r="E493" s="2" t="s">
        <v>27</v>
      </c>
      <c r="F493" s="23" t="s">
        <v>691</v>
      </c>
      <c r="G493" s="23" t="s">
        <v>691</v>
      </c>
    </row>
    <row r="494" spans="2:7" ht="36" x14ac:dyDescent="0.25">
      <c r="B494" s="4" t="s">
        <v>692</v>
      </c>
      <c r="C494" s="23" t="s">
        <v>686</v>
      </c>
      <c r="D494" s="1">
        <v>900</v>
      </c>
      <c r="E494" s="2" t="s">
        <v>693</v>
      </c>
      <c r="F494" s="23" t="s">
        <v>691</v>
      </c>
      <c r="G494" s="23" t="s">
        <v>691</v>
      </c>
    </row>
    <row r="495" spans="2:7" ht="36" x14ac:dyDescent="0.25">
      <c r="B495" s="13" t="s">
        <v>694</v>
      </c>
      <c r="C495" s="23" t="s">
        <v>686</v>
      </c>
      <c r="D495" s="1">
        <v>200</v>
      </c>
      <c r="E495" s="2" t="s">
        <v>62</v>
      </c>
      <c r="F495" s="23" t="s">
        <v>38</v>
      </c>
      <c r="G495" s="23" t="s">
        <v>83</v>
      </c>
    </row>
    <row r="496" spans="2:7" ht="36" x14ac:dyDescent="0.25">
      <c r="B496" s="13" t="s">
        <v>695</v>
      </c>
      <c r="C496" s="23" t="s">
        <v>686</v>
      </c>
      <c r="D496" s="1">
        <v>200</v>
      </c>
      <c r="E496" s="2" t="s">
        <v>62</v>
      </c>
      <c r="F496" s="23" t="s">
        <v>83</v>
      </c>
      <c r="G496" s="23" t="s">
        <v>83</v>
      </c>
    </row>
    <row r="497" spans="2:7" ht="36" x14ac:dyDescent="0.25">
      <c r="B497" s="4" t="s">
        <v>696</v>
      </c>
      <c r="C497" s="23" t="s">
        <v>686</v>
      </c>
      <c r="D497" s="1">
        <v>900</v>
      </c>
      <c r="E497" s="2" t="s">
        <v>36</v>
      </c>
      <c r="F497" s="21" t="s">
        <v>83</v>
      </c>
      <c r="G497" s="21" t="s">
        <v>83</v>
      </c>
    </row>
    <row r="498" spans="2:7" ht="36" x14ac:dyDescent="0.25">
      <c r="B498" s="4" t="s">
        <v>697</v>
      </c>
      <c r="C498" s="23" t="s">
        <v>686</v>
      </c>
      <c r="D498" s="1">
        <f>12200+5550</f>
        <v>17750</v>
      </c>
      <c r="E498" s="2" t="s">
        <v>36</v>
      </c>
      <c r="F498" s="23" t="s">
        <v>40</v>
      </c>
      <c r="G498" s="23" t="s">
        <v>40</v>
      </c>
    </row>
    <row r="499" spans="2:7" ht="27" x14ac:dyDescent="0.25">
      <c r="B499" s="4" t="s">
        <v>698</v>
      </c>
      <c r="C499" s="23"/>
      <c r="D499" s="1"/>
      <c r="E499" s="2"/>
      <c r="F499" s="23"/>
      <c r="G499" s="23"/>
    </row>
    <row r="500" spans="2:7" ht="54" x14ac:dyDescent="0.25">
      <c r="B500" s="4" t="s">
        <v>699</v>
      </c>
      <c r="C500" s="23" t="s">
        <v>700</v>
      </c>
      <c r="D500" s="5">
        <v>1050</v>
      </c>
      <c r="E500" s="23" t="s">
        <v>11</v>
      </c>
      <c r="F500" s="12" t="s">
        <v>28</v>
      </c>
      <c r="G500" s="2" t="s">
        <v>28</v>
      </c>
    </row>
    <row r="501" spans="2:7" ht="54" x14ac:dyDescent="0.25">
      <c r="B501" s="4" t="s">
        <v>701</v>
      </c>
      <c r="C501" s="23" t="s">
        <v>702</v>
      </c>
      <c r="D501" s="5">
        <f>174*5</f>
        <v>870</v>
      </c>
      <c r="E501" s="23" t="s">
        <v>11</v>
      </c>
      <c r="F501" s="12" t="s">
        <v>17</v>
      </c>
      <c r="G501" s="2" t="s">
        <v>17</v>
      </c>
    </row>
    <row r="502" spans="2:7" ht="54" x14ac:dyDescent="0.25">
      <c r="B502" s="4" t="s">
        <v>703</v>
      </c>
      <c r="C502" s="23" t="s">
        <v>704</v>
      </c>
      <c r="D502" s="5">
        <v>16000</v>
      </c>
      <c r="E502" s="23" t="s">
        <v>11</v>
      </c>
      <c r="F502" s="12" t="s">
        <v>22</v>
      </c>
      <c r="G502" s="2" t="s">
        <v>22</v>
      </c>
    </row>
    <row r="503" spans="2:7" ht="63" x14ac:dyDescent="0.25">
      <c r="B503" s="35" t="s">
        <v>705</v>
      </c>
      <c r="C503" s="22" t="s">
        <v>706</v>
      </c>
      <c r="D503" s="18">
        <v>13072</v>
      </c>
      <c r="E503" s="12" t="s">
        <v>11</v>
      </c>
      <c r="F503" s="12" t="s">
        <v>83</v>
      </c>
      <c r="G503" s="2" t="s">
        <v>83</v>
      </c>
    </row>
    <row r="504" spans="2:7" ht="45" x14ac:dyDescent="0.25">
      <c r="B504" s="4" t="s">
        <v>707</v>
      </c>
      <c r="C504" s="23" t="s">
        <v>708</v>
      </c>
      <c r="D504" s="1">
        <v>31200</v>
      </c>
      <c r="E504" s="2" t="s">
        <v>11</v>
      </c>
      <c r="F504" s="23" t="s">
        <v>83</v>
      </c>
      <c r="G504" s="23" t="s">
        <v>83</v>
      </c>
    </row>
    <row r="505" spans="2:7" ht="54" x14ac:dyDescent="0.25">
      <c r="B505" s="4" t="s">
        <v>709</v>
      </c>
      <c r="C505" s="23" t="s">
        <v>704</v>
      </c>
      <c r="D505" s="5">
        <v>4530</v>
      </c>
      <c r="E505" s="23" t="s">
        <v>11</v>
      </c>
      <c r="F505" s="12" t="s">
        <v>83</v>
      </c>
      <c r="G505" s="2" t="s">
        <v>83</v>
      </c>
    </row>
    <row r="506" spans="2:7" ht="36" x14ac:dyDescent="0.25">
      <c r="B506" s="4" t="s">
        <v>710</v>
      </c>
      <c r="C506" s="23" t="s">
        <v>711</v>
      </c>
      <c r="D506" s="1"/>
      <c r="E506" s="2"/>
      <c r="F506" s="23"/>
      <c r="G506" s="23"/>
    </row>
    <row r="507" spans="2:7" ht="45" x14ac:dyDescent="0.25">
      <c r="B507" s="4" t="s">
        <v>712</v>
      </c>
      <c r="C507" s="1" t="s">
        <v>713</v>
      </c>
      <c r="D507" s="1">
        <v>5300</v>
      </c>
      <c r="E507" s="23" t="s">
        <v>11</v>
      </c>
      <c r="F507" s="2" t="s">
        <v>12</v>
      </c>
      <c r="G507" s="2" t="s">
        <v>12</v>
      </c>
    </row>
    <row r="508" spans="2:7" ht="18" x14ac:dyDescent="0.25">
      <c r="B508" s="4" t="s">
        <v>714</v>
      </c>
      <c r="C508" s="1" t="s">
        <v>713</v>
      </c>
      <c r="D508" s="7">
        <v>100</v>
      </c>
      <c r="E508" s="23" t="s">
        <v>11</v>
      </c>
      <c r="F508" s="2" t="s">
        <v>37</v>
      </c>
      <c r="G508" s="2" t="s">
        <v>37</v>
      </c>
    </row>
    <row r="509" spans="2:7" ht="27" x14ac:dyDescent="0.25">
      <c r="B509" s="4" t="s">
        <v>715</v>
      </c>
      <c r="C509" s="23" t="s">
        <v>713</v>
      </c>
      <c r="D509" s="7">
        <f>15700+12200+250</f>
        <v>28150</v>
      </c>
      <c r="E509" s="23" t="s">
        <v>11</v>
      </c>
      <c r="F509" s="2" t="s">
        <v>38</v>
      </c>
      <c r="G509" s="23" t="s">
        <v>40</v>
      </c>
    </row>
    <row r="510" spans="2:7" ht="18" x14ac:dyDescent="0.25">
      <c r="B510" s="4" t="s">
        <v>716</v>
      </c>
      <c r="C510" s="23" t="s">
        <v>713</v>
      </c>
      <c r="D510" s="7">
        <v>183</v>
      </c>
      <c r="E510" s="23" t="s">
        <v>11</v>
      </c>
      <c r="F510" s="23" t="s">
        <v>40</v>
      </c>
      <c r="G510" s="23" t="s">
        <v>40</v>
      </c>
    </row>
    <row r="511" spans="2:7" ht="54" x14ac:dyDescent="0.25">
      <c r="B511" s="4" t="s">
        <v>717</v>
      </c>
      <c r="C511" s="23" t="s">
        <v>718</v>
      </c>
      <c r="D511" s="1"/>
      <c r="E511" s="2"/>
      <c r="F511" s="23"/>
      <c r="G511" s="23"/>
    </row>
    <row r="512" spans="2:7" ht="72" x14ac:dyDescent="0.25">
      <c r="B512" s="4" t="s">
        <v>719</v>
      </c>
      <c r="C512" s="3" t="s">
        <v>720</v>
      </c>
      <c r="D512" s="1">
        <v>80</v>
      </c>
      <c r="E512" s="2" t="s">
        <v>27</v>
      </c>
      <c r="F512" s="23" t="s">
        <v>40</v>
      </c>
      <c r="G512" s="23" t="s">
        <v>40</v>
      </c>
    </row>
    <row r="513" spans="2:7" ht="36" x14ac:dyDescent="0.25">
      <c r="B513" s="4" t="s">
        <v>721</v>
      </c>
      <c r="C513" s="3" t="s">
        <v>722</v>
      </c>
      <c r="D513" s="1">
        <v>500</v>
      </c>
      <c r="E513" s="2" t="s">
        <v>27</v>
      </c>
      <c r="F513" s="23" t="s">
        <v>40</v>
      </c>
      <c r="G513" s="23" t="s">
        <v>40</v>
      </c>
    </row>
    <row r="514" spans="2:7" ht="36" x14ac:dyDescent="0.25">
      <c r="B514" s="4" t="s">
        <v>723</v>
      </c>
      <c r="C514" s="3"/>
      <c r="D514" s="1">
        <v>1800</v>
      </c>
      <c r="E514" s="2" t="s">
        <v>11</v>
      </c>
      <c r="F514" s="23" t="s">
        <v>12</v>
      </c>
      <c r="G514" s="23" t="s">
        <v>15</v>
      </c>
    </row>
    <row r="515" spans="2:7" ht="18" x14ac:dyDescent="0.25">
      <c r="B515" s="4" t="s">
        <v>724</v>
      </c>
      <c r="C515" s="3"/>
      <c r="D515" s="1">
        <v>5600</v>
      </c>
      <c r="E515" s="2" t="s">
        <v>11</v>
      </c>
      <c r="F515" s="23" t="s">
        <v>15</v>
      </c>
      <c r="G515" s="23" t="s">
        <v>15</v>
      </c>
    </row>
    <row r="516" spans="2:7" ht="27" x14ac:dyDescent="0.25">
      <c r="B516" s="4" t="s">
        <v>725</v>
      </c>
      <c r="C516" s="23" t="s">
        <v>726</v>
      </c>
      <c r="D516" s="1">
        <v>6400</v>
      </c>
      <c r="E516" s="2" t="s">
        <v>11</v>
      </c>
      <c r="F516" s="23" t="s">
        <v>20</v>
      </c>
      <c r="G516" s="23" t="s">
        <v>20</v>
      </c>
    </row>
    <row r="517" spans="2:7" ht="27" x14ac:dyDescent="0.25">
      <c r="B517" s="4" t="s">
        <v>727</v>
      </c>
      <c r="C517" s="23" t="s">
        <v>726</v>
      </c>
      <c r="D517" s="1">
        <v>460</v>
      </c>
      <c r="E517" s="2" t="s">
        <v>11</v>
      </c>
      <c r="F517" s="23" t="s">
        <v>22</v>
      </c>
      <c r="G517" s="23" t="s">
        <v>33</v>
      </c>
    </row>
    <row r="518" spans="2:7" x14ac:dyDescent="0.25">
      <c r="B518" s="4" t="s">
        <v>728</v>
      </c>
      <c r="C518" s="22"/>
      <c r="D518" s="5">
        <f>48/1.19</f>
        <v>40.336134453781511</v>
      </c>
      <c r="E518" s="2" t="s">
        <v>729</v>
      </c>
      <c r="F518" s="2" t="s">
        <v>17</v>
      </c>
      <c r="G518" s="2" t="s">
        <v>17</v>
      </c>
    </row>
    <row r="519" spans="2:7" ht="81" x14ac:dyDescent="0.25">
      <c r="B519" s="4" t="s">
        <v>730</v>
      </c>
      <c r="C519" s="22" t="s">
        <v>731</v>
      </c>
      <c r="D519" s="1">
        <v>800</v>
      </c>
      <c r="E519" s="2" t="s">
        <v>27</v>
      </c>
      <c r="F519" s="23" t="s">
        <v>33</v>
      </c>
      <c r="G519" s="23" t="s">
        <v>33</v>
      </c>
    </row>
    <row r="520" spans="2:7" ht="72" x14ac:dyDescent="0.25">
      <c r="B520" s="4" t="s">
        <v>732</v>
      </c>
      <c r="C520" s="3" t="s">
        <v>720</v>
      </c>
      <c r="D520" s="1">
        <v>200</v>
      </c>
      <c r="E520" s="2" t="s">
        <v>27</v>
      </c>
      <c r="F520" s="23" t="s">
        <v>33</v>
      </c>
      <c r="G520" s="23" t="s">
        <v>33</v>
      </c>
    </row>
    <row r="521" spans="2:7" ht="45" x14ac:dyDescent="0.25">
      <c r="B521" s="4" t="s">
        <v>733</v>
      </c>
      <c r="C521" s="3" t="s">
        <v>734</v>
      </c>
      <c r="D521" s="1">
        <v>4000</v>
      </c>
      <c r="E521" s="2" t="s">
        <v>27</v>
      </c>
      <c r="F521" s="23" t="s">
        <v>735</v>
      </c>
      <c r="G521" s="23" t="s">
        <v>81</v>
      </c>
    </row>
    <row r="522" spans="2:7" ht="45" x14ac:dyDescent="0.25">
      <c r="B522" s="4" t="s">
        <v>736</v>
      </c>
      <c r="C522" s="3" t="s">
        <v>734</v>
      </c>
      <c r="D522" s="1">
        <v>435.81</v>
      </c>
      <c r="E522" s="2" t="s">
        <v>62</v>
      </c>
      <c r="F522" s="23" t="s">
        <v>38</v>
      </c>
      <c r="G522" s="23" t="s">
        <v>38</v>
      </c>
    </row>
    <row r="523" spans="2:7" ht="45" x14ac:dyDescent="0.25">
      <c r="B523" s="4" t="s">
        <v>737</v>
      </c>
      <c r="C523" s="3" t="s">
        <v>734</v>
      </c>
      <c r="D523" s="1">
        <v>8901.93</v>
      </c>
      <c r="E523" s="2" t="s">
        <v>62</v>
      </c>
      <c r="F523" s="23" t="s">
        <v>38</v>
      </c>
      <c r="G523" s="23" t="s">
        <v>38</v>
      </c>
    </row>
    <row r="524" spans="2:7" ht="45" x14ac:dyDescent="0.25">
      <c r="B524" s="4" t="s">
        <v>738</v>
      </c>
      <c r="C524" s="3" t="s">
        <v>734</v>
      </c>
      <c r="D524" s="1">
        <v>1500</v>
      </c>
      <c r="E524" s="23" t="s">
        <v>11</v>
      </c>
      <c r="F524" s="2" t="s">
        <v>38</v>
      </c>
      <c r="G524" s="23" t="s">
        <v>40</v>
      </c>
    </row>
    <row r="525" spans="2:7" ht="45" x14ac:dyDescent="0.25">
      <c r="B525" s="4" t="s">
        <v>739</v>
      </c>
      <c r="C525" s="3" t="s">
        <v>734</v>
      </c>
      <c r="D525" s="1">
        <v>1432.3</v>
      </c>
      <c r="E525" s="23" t="s">
        <v>62</v>
      </c>
      <c r="F525" s="2" t="s">
        <v>740</v>
      </c>
      <c r="G525" s="23" t="s">
        <v>83</v>
      </c>
    </row>
    <row r="526" spans="2:7" ht="45" x14ac:dyDescent="0.25">
      <c r="B526" s="4" t="s">
        <v>741</v>
      </c>
      <c r="C526" s="3" t="s">
        <v>734</v>
      </c>
      <c r="D526" s="1">
        <v>3500</v>
      </c>
      <c r="E526" s="23" t="s">
        <v>62</v>
      </c>
      <c r="F526" s="2" t="s">
        <v>40</v>
      </c>
      <c r="G526" s="23" t="s">
        <v>40</v>
      </c>
    </row>
    <row r="527" spans="2:7" ht="63" x14ac:dyDescent="0.25">
      <c r="B527" s="4" t="s">
        <v>742</v>
      </c>
      <c r="C527" s="23" t="s">
        <v>743</v>
      </c>
      <c r="D527" s="1"/>
      <c r="E527" s="2"/>
      <c r="F527" s="23"/>
      <c r="G527" s="23"/>
    </row>
    <row r="528" spans="2:7" ht="63" x14ac:dyDescent="0.25">
      <c r="B528" s="4" t="s">
        <v>744</v>
      </c>
      <c r="C528" s="23" t="s">
        <v>743</v>
      </c>
      <c r="D528" s="1">
        <v>1583</v>
      </c>
      <c r="E528" s="23" t="s">
        <v>62</v>
      </c>
      <c r="F528" s="2" t="s">
        <v>40</v>
      </c>
      <c r="G528" s="23" t="s">
        <v>40</v>
      </c>
    </row>
    <row r="529" spans="2:7" ht="90" x14ac:dyDescent="0.25">
      <c r="B529" s="4" t="s">
        <v>745</v>
      </c>
      <c r="C529" s="23" t="s">
        <v>746</v>
      </c>
      <c r="D529" s="1"/>
      <c r="E529" s="41"/>
      <c r="F529" s="5"/>
      <c r="G529" s="23"/>
    </row>
    <row r="530" spans="2:7" ht="45" x14ac:dyDescent="0.25">
      <c r="B530" s="4" t="s">
        <v>747</v>
      </c>
      <c r="C530" s="23" t="s">
        <v>748</v>
      </c>
      <c r="D530" s="1">
        <v>13500</v>
      </c>
      <c r="E530" s="41" t="s">
        <v>11</v>
      </c>
      <c r="F530" s="5" t="s">
        <v>12</v>
      </c>
      <c r="G530" s="23" t="s">
        <v>15</v>
      </c>
    </row>
    <row r="531" spans="2:7" ht="117" x14ac:dyDescent="0.25">
      <c r="B531" s="4" t="s">
        <v>749</v>
      </c>
      <c r="C531" s="23" t="s">
        <v>748</v>
      </c>
      <c r="D531" s="1">
        <f>4310+8730</f>
        <v>13040</v>
      </c>
      <c r="E531" s="41" t="s">
        <v>11</v>
      </c>
      <c r="F531" s="5" t="s">
        <v>15</v>
      </c>
      <c r="G531" s="23" t="s">
        <v>15</v>
      </c>
    </row>
    <row r="532" spans="2:7" ht="90" x14ac:dyDescent="0.25">
      <c r="B532" s="4" t="s">
        <v>750</v>
      </c>
      <c r="C532" s="23" t="s">
        <v>751</v>
      </c>
      <c r="D532" s="1">
        <v>400</v>
      </c>
      <c r="E532" s="41" t="s">
        <v>11</v>
      </c>
      <c r="F532" s="5" t="s">
        <v>17</v>
      </c>
      <c r="G532" s="23" t="s">
        <v>17</v>
      </c>
    </row>
    <row r="533" spans="2:7" ht="18" x14ac:dyDescent="0.25">
      <c r="B533" s="4" t="s">
        <v>752</v>
      </c>
      <c r="C533" s="23" t="s">
        <v>753</v>
      </c>
      <c r="D533" s="1">
        <v>15000</v>
      </c>
      <c r="E533" s="2" t="s">
        <v>11</v>
      </c>
      <c r="F533" s="23" t="s">
        <v>83</v>
      </c>
      <c r="G533" s="23" t="s">
        <v>40</v>
      </c>
    </row>
    <row r="534" spans="2:7" ht="45" x14ac:dyDescent="0.25">
      <c r="B534" s="4" t="s">
        <v>754</v>
      </c>
      <c r="C534" s="23" t="s">
        <v>748</v>
      </c>
      <c r="D534" s="1">
        <v>3665</v>
      </c>
      <c r="E534" s="23" t="s">
        <v>11</v>
      </c>
      <c r="F534" s="2" t="s">
        <v>15</v>
      </c>
      <c r="G534" s="2" t="s">
        <v>15</v>
      </c>
    </row>
    <row r="535" spans="2:7" ht="54" x14ac:dyDescent="0.25">
      <c r="B535" s="4" t="s">
        <v>755</v>
      </c>
      <c r="C535" s="23" t="s">
        <v>756</v>
      </c>
      <c r="D535" s="1">
        <v>16200</v>
      </c>
      <c r="E535" s="23" t="s">
        <v>11</v>
      </c>
      <c r="F535" s="2" t="s">
        <v>20</v>
      </c>
      <c r="G535" s="2" t="s">
        <v>20</v>
      </c>
    </row>
    <row r="536" spans="2:7" ht="36" x14ac:dyDescent="0.25">
      <c r="B536" s="4" t="s">
        <v>757</v>
      </c>
      <c r="C536" s="23" t="s">
        <v>758</v>
      </c>
      <c r="D536" s="1">
        <v>9845</v>
      </c>
      <c r="E536" s="23" t="s">
        <v>11</v>
      </c>
      <c r="F536" s="2" t="s">
        <v>40</v>
      </c>
      <c r="G536" s="2" t="s">
        <v>40</v>
      </c>
    </row>
    <row r="537" spans="2:7" ht="45" x14ac:dyDescent="0.25">
      <c r="B537" s="4" t="s">
        <v>759</v>
      </c>
      <c r="C537" s="23" t="s">
        <v>760</v>
      </c>
      <c r="D537" s="1">
        <v>4930</v>
      </c>
      <c r="E537" s="2" t="s">
        <v>11</v>
      </c>
      <c r="F537" s="23" t="s">
        <v>38</v>
      </c>
      <c r="G537" s="23" t="s">
        <v>38</v>
      </c>
    </row>
    <row r="538" spans="2:7" ht="36" x14ac:dyDescent="0.25">
      <c r="B538" s="4" t="s">
        <v>761</v>
      </c>
      <c r="C538" s="23" t="s">
        <v>762</v>
      </c>
      <c r="D538" s="1">
        <v>3435</v>
      </c>
      <c r="E538" s="2" t="s">
        <v>11</v>
      </c>
      <c r="F538" s="23" t="s">
        <v>40</v>
      </c>
      <c r="G538" s="23" t="s">
        <v>40</v>
      </c>
    </row>
    <row r="539" spans="2:7" ht="36" x14ac:dyDescent="0.25">
      <c r="B539" s="4" t="s">
        <v>763</v>
      </c>
      <c r="C539" s="23" t="s">
        <v>764</v>
      </c>
      <c r="D539" s="1">
        <v>3600</v>
      </c>
      <c r="E539" s="2" t="s">
        <v>11</v>
      </c>
      <c r="F539" s="23" t="s">
        <v>40</v>
      </c>
      <c r="G539" s="23" t="s">
        <v>40</v>
      </c>
    </row>
    <row r="540" spans="2:7" ht="45" x14ac:dyDescent="0.25">
      <c r="B540" s="4" t="s">
        <v>765</v>
      </c>
      <c r="C540" s="22" t="s">
        <v>766</v>
      </c>
      <c r="D540" s="1"/>
      <c r="E540" s="2"/>
      <c r="F540" s="23"/>
      <c r="G540" s="23"/>
    </row>
    <row r="541" spans="2:7" ht="45" x14ac:dyDescent="0.25">
      <c r="B541" s="47" t="s">
        <v>767</v>
      </c>
      <c r="C541" s="14" t="s">
        <v>766</v>
      </c>
      <c r="D541" s="1">
        <v>1543.56</v>
      </c>
      <c r="E541" s="2" t="s">
        <v>693</v>
      </c>
      <c r="F541" s="23" t="s">
        <v>38</v>
      </c>
      <c r="G541" s="23" t="s">
        <v>38</v>
      </c>
    </row>
    <row r="542" spans="2:7" ht="72" x14ac:dyDescent="0.25">
      <c r="B542" s="4" t="s">
        <v>768</v>
      </c>
      <c r="C542" s="23" t="s">
        <v>769</v>
      </c>
      <c r="D542" s="1"/>
      <c r="E542" s="41"/>
      <c r="F542" s="23"/>
      <c r="G542" s="23"/>
    </row>
    <row r="543" spans="2:7" ht="72" x14ac:dyDescent="0.25">
      <c r="B543" s="4" t="s">
        <v>770</v>
      </c>
      <c r="C543" s="23" t="s">
        <v>771</v>
      </c>
      <c r="D543" s="1">
        <v>6500</v>
      </c>
      <c r="E543" s="2" t="s">
        <v>11</v>
      </c>
      <c r="F543" s="23" t="s">
        <v>12</v>
      </c>
      <c r="G543" s="23" t="s">
        <v>15</v>
      </c>
    </row>
    <row r="544" spans="2:7" ht="81" x14ac:dyDescent="0.25">
      <c r="B544" s="4" t="s">
        <v>772</v>
      </c>
      <c r="C544" s="23" t="s">
        <v>773</v>
      </c>
      <c r="D544" s="1">
        <v>39720</v>
      </c>
      <c r="E544" s="2" t="s">
        <v>11</v>
      </c>
      <c r="F544" s="2" t="s">
        <v>17</v>
      </c>
      <c r="G544" s="2" t="s">
        <v>17</v>
      </c>
    </row>
    <row r="545" spans="2:7" ht="36" x14ac:dyDescent="0.25">
      <c r="B545" s="4" t="s">
        <v>774</v>
      </c>
      <c r="C545" s="15" t="s">
        <v>775</v>
      </c>
      <c r="D545" s="1">
        <v>31180</v>
      </c>
      <c r="E545" s="2" t="s">
        <v>11</v>
      </c>
      <c r="F545" s="23" t="s">
        <v>81</v>
      </c>
      <c r="G545" s="23" t="s">
        <v>37</v>
      </c>
    </row>
    <row r="546" spans="2:7" ht="72" x14ac:dyDescent="0.25">
      <c r="B546" s="4" t="s">
        <v>776</v>
      </c>
      <c r="C546" s="23" t="s">
        <v>771</v>
      </c>
      <c r="D546" s="1">
        <v>1500</v>
      </c>
      <c r="E546" s="2" t="s">
        <v>11</v>
      </c>
      <c r="F546" s="2" t="s">
        <v>83</v>
      </c>
      <c r="G546" s="2" t="s">
        <v>83</v>
      </c>
    </row>
    <row r="547" spans="2:7" ht="54" x14ac:dyDescent="0.25">
      <c r="B547" s="4" t="s">
        <v>777</v>
      </c>
      <c r="C547" s="23" t="s">
        <v>778</v>
      </c>
      <c r="D547" s="1"/>
      <c r="E547" s="12"/>
      <c r="F547" s="21"/>
      <c r="G547" s="21"/>
    </row>
    <row r="548" spans="2:7" ht="45" x14ac:dyDescent="0.25">
      <c r="B548" s="4" t="s">
        <v>779</v>
      </c>
      <c r="C548" s="23" t="s">
        <v>780</v>
      </c>
      <c r="D548" s="1" t="s">
        <v>781</v>
      </c>
      <c r="E548" s="12" t="s">
        <v>11</v>
      </c>
      <c r="F548" s="23" t="s">
        <v>12</v>
      </c>
      <c r="G548" s="21" t="s">
        <v>17</v>
      </c>
    </row>
    <row r="549" spans="2:7" ht="36" x14ac:dyDescent="0.25">
      <c r="B549" s="4" t="s">
        <v>782</v>
      </c>
      <c r="C549" s="22" t="s">
        <v>783</v>
      </c>
      <c r="D549" s="1">
        <v>3295</v>
      </c>
      <c r="E549" s="12" t="s">
        <v>11</v>
      </c>
      <c r="F549" s="23" t="s">
        <v>33</v>
      </c>
      <c r="G549" s="21" t="s">
        <v>81</v>
      </c>
    </row>
    <row r="550" spans="2:7" ht="45" x14ac:dyDescent="0.25">
      <c r="B550" s="4" t="s">
        <v>784</v>
      </c>
      <c r="C550" s="23" t="s">
        <v>780</v>
      </c>
      <c r="D550" s="5">
        <v>520</v>
      </c>
      <c r="E550" s="2" t="s">
        <v>62</v>
      </c>
      <c r="F550" s="2" t="s">
        <v>83</v>
      </c>
      <c r="G550" s="2" t="s">
        <v>83</v>
      </c>
    </row>
    <row r="551" spans="2:7" ht="54" x14ac:dyDescent="0.25">
      <c r="B551" s="4" t="s">
        <v>785</v>
      </c>
      <c r="C551" s="23" t="s">
        <v>786</v>
      </c>
      <c r="D551" s="1"/>
      <c r="E551" s="12"/>
      <c r="F551" s="21"/>
      <c r="G551" s="21"/>
    </row>
    <row r="552" spans="2:7" ht="63" x14ac:dyDescent="0.25">
      <c r="B552" s="4" t="s">
        <v>787</v>
      </c>
      <c r="C552" s="23" t="s">
        <v>788</v>
      </c>
      <c r="D552" s="1">
        <v>830.34</v>
      </c>
      <c r="E552" s="12" t="s">
        <v>11</v>
      </c>
      <c r="F552" s="23" t="s">
        <v>22</v>
      </c>
      <c r="G552" s="21" t="s">
        <v>22</v>
      </c>
    </row>
    <row r="553" spans="2:7" ht="63" x14ac:dyDescent="0.25">
      <c r="B553" s="4" t="s">
        <v>789</v>
      </c>
      <c r="C553" s="23" t="s">
        <v>788</v>
      </c>
      <c r="D553" s="1">
        <v>3000</v>
      </c>
      <c r="E553" s="12" t="s">
        <v>11</v>
      </c>
      <c r="F553" s="23" t="s">
        <v>81</v>
      </c>
      <c r="G553" s="21" t="s">
        <v>37</v>
      </c>
    </row>
    <row r="554" spans="2:7" ht="54" x14ac:dyDescent="0.25">
      <c r="B554" s="4" t="s">
        <v>790</v>
      </c>
      <c r="C554" s="23" t="s">
        <v>786</v>
      </c>
      <c r="D554" s="1"/>
      <c r="E554" s="2"/>
      <c r="F554" s="23"/>
      <c r="G554" s="23"/>
    </row>
    <row r="555" spans="2:7" ht="36" x14ac:dyDescent="0.25">
      <c r="B555" s="4" t="s">
        <v>791</v>
      </c>
      <c r="C555" s="23" t="s">
        <v>792</v>
      </c>
      <c r="D555" s="1">
        <v>14000</v>
      </c>
      <c r="E555" s="2" t="s">
        <v>27</v>
      </c>
      <c r="F555" s="2" t="s">
        <v>17</v>
      </c>
      <c r="G555" s="2" t="s">
        <v>17</v>
      </c>
    </row>
    <row r="556" spans="2:7" ht="45" x14ac:dyDescent="0.25">
      <c r="B556" s="4" t="s">
        <v>793</v>
      </c>
      <c r="C556" s="23" t="s">
        <v>792</v>
      </c>
      <c r="D556" s="1">
        <f>8500+2800</f>
        <v>11300</v>
      </c>
      <c r="E556" s="2" t="s">
        <v>27</v>
      </c>
      <c r="F556" s="2" t="s">
        <v>17</v>
      </c>
      <c r="G556" s="2" t="s">
        <v>17</v>
      </c>
    </row>
    <row r="557" spans="2:7" ht="45" x14ac:dyDescent="0.25">
      <c r="B557" s="4" t="s">
        <v>794</v>
      </c>
      <c r="C557" s="23" t="s">
        <v>795</v>
      </c>
      <c r="D557" s="1">
        <v>1112</v>
      </c>
      <c r="E557" s="23" t="s">
        <v>27</v>
      </c>
      <c r="F557" s="2" t="s">
        <v>22</v>
      </c>
      <c r="G557" s="2" t="s">
        <v>22</v>
      </c>
    </row>
    <row r="558" spans="2:7" ht="18" x14ac:dyDescent="0.25">
      <c r="B558" s="4" t="s">
        <v>796</v>
      </c>
      <c r="C558" s="23"/>
      <c r="D558" s="1"/>
      <c r="E558" s="2"/>
      <c r="F558" s="23"/>
      <c r="G558" s="23"/>
    </row>
    <row r="559" spans="2:7" ht="45" x14ac:dyDescent="0.25">
      <c r="B559" s="4" t="s">
        <v>797</v>
      </c>
      <c r="C559" s="22" t="s">
        <v>798</v>
      </c>
      <c r="D559" s="1">
        <v>51120</v>
      </c>
      <c r="E559" s="2" t="s">
        <v>27</v>
      </c>
      <c r="F559" s="23" t="s">
        <v>33</v>
      </c>
      <c r="G559" s="23" t="s">
        <v>38</v>
      </c>
    </row>
    <row r="560" spans="2:7" ht="27" x14ac:dyDescent="0.25">
      <c r="B560" s="4" t="s">
        <v>799</v>
      </c>
      <c r="C560" s="23"/>
      <c r="D560" s="1"/>
      <c r="E560" s="2"/>
      <c r="F560" s="23"/>
      <c r="G560" s="23"/>
    </row>
    <row r="561" spans="2:7" ht="36" x14ac:dyDescent="0.25">
      <c r="B561" s="4" t="s">
        <v>800</v>
      </c>
      <c r="C561" s="23" t="s">
        <v>801</v>
      </c>
      <c r="D561" s="1">
        <v>1760</v>
      </c>
      <c r="E561" s="2" t="s">
        <v>11</v>
      </c>
      <c r="F561" s="21" t="s">
        <v>83</v>
      </c>
      <c r="G561" s="21" t="s">
        <v>40</v>
      </c>
    </row>
    <row r="562" spans="2:7" ht="54" x14ac:dyDescent="0.25">
      <c r="B562" s="4" t="s">
        <v>802</v>
      </c>
      <c r="C562" s="23" t="s">
        <v>803</v>
      </c>
      <c r="D562" s="1" t="s">
        <v>804</v>
      </c>
      <c r="E562" s="12" t="s">
        <v>11</v>
      </c>
      <c r="F562" s="23" t="s">
        <v>20</v>
      </c>
      <c r="G562" s="23" t="s">
        <v>22</v>
      </c>
    </row>
    <row r="563" spans="2:7" ht="162" x14ac:dyDescent="0.25">
      <c r="B563" s="4" t="s">
        <v>805</v>
      </c>
      <c r="C563" s="23" t="s">
        <v>806</v>
      </c>
      <c r="D563" s="5"/>
      <c r="E563" s="2"/>
      <c r="F563" s="23"/>
      <c r="G563" s="23"/>
    </row>
    <row r="564" spans="2:7" x14ac:dyDescent="0.25">
      <c r="B564" s="4" t="s">
        <v>807</v>
      </c>
      <c r="C564" s="23" t="s">
        <v>808</v>
      </c>
      <c r="D564" s="5">
        <v>1190</v>
      </c>
      <c r="E564" s="2" t="s">
        <v>11</v>
      </c>
      <c r="F564" s="23" t="s">
        <v>17</v>
      </c>
      <c r="G564" s="23" t="s">
        <v>17</v>
      </c>
    </row>
    <row r="565" spans="2:7" ht="27" x14ac:dyDescent="0.25">
      <c r="B565" s="4" t="s">
        <v>809</v>
      </c>
      <c r="C565" s="23" t="s">
        <v>810</v>
      </c>
      <c r="D565" s="5">
        <v>9000</v>
      </c>
      <c r="E565" s="2" t="s">
        <v>11</v>
      </c>
      <c r="F565" s="2" t="s">
        <v>17</v>
      </c>
      <c r="G565" s="2" t="s">
        <v>17</v>
      </c>
    </row>
    <row r="566" spans="2:7" ht="18" x14ac:dyDescent="0.25">
      <c r="B566" s="4" t="s">
        <v>811</v>
      </c>
      <c r="C566" s="23" t="s">
        <v>808</v>
      </c>
      <c r="D566" s="1">
        <v>13000</v>
      </c>
      <c r="E566" s="2" t="s">
        <v>11</v>
      </c>
      <c r="F566" s="2" t="s">
        <v>17</v>
      </c>
      <c r="G566" s="2" t="s">
        <v>17</v>
      </c>
    </row>
    <row r="567" spans="2:7" ht="90" x14ac:dyDescent="0.25">
      <c r="B567" s="4" t="s">
        <v>812</v>
      </c>
      <c r="C567" s="23" t="s">
        <v>813</v>
      </c>
      <c r="D567" s="1">
        <v>10000</v>
      </c>
      <c r="E567" s="2" t="s">
        <v>11</v>
      </c>
      <c r="F567" s="2" t="s">
        <v>33</v>
      </c>
      <c r="G567" s="2" t="s">
        <v>33</v>
      </c>
    </row>
    <row r="568" spans="2:7" ht="18" x14ac:dyDescent="0.25">
      <c r="B568" s="4" t="s">
        <v>814</v>
      </c>
      <c r="C568" s="22"/>
      <c r="D568" s="5">
        <v>96.46</v>
      </c>
      <c r="E568" s="2" t="s">
        <v>729</v>
      </c>
      <c r="F568" s="2" t="s">
        <v>15</v>
      </c>
      <c r="G568" s="2" t="s">
        <v>15</v>
      </c>
    </row>
    <row r="569" spans="2:7" x14ac:dyDescent="0.25">
      <c r="B569" s="4" t="s">
        <v>815</v>
      </c>
      <c r="C569" s="22"/>
      <c r="D569" s="5">
        <v>25</v>
      </c>
      <c r="E569" s="2" t="s">
        <v>729</v>
      </c>
      <c r="F569" s="2" t="s">
        <v>816</v>
      </c>
      <c r="G569" s="2" t="s">
        <v>816</v>
      </c>
    </row>
    <row r="570" spans="2:7" ht="27" x14ac:dyDescent="0.25">
      <c r="B570" s="4" t="s">
        <v>817</v>
      </c>
      <c r="C570" s="23" t="s">
        <v>818</v>
      </c>
      <c r="D570" s="5"/>
      <c r="E570" s="2"/>
      <c r="F570" s="23"/>
      <c r="G570" s="23"/>
    </row>
    <row r="571" spans="2:7" ht="126" x14ac:dyDescent="0.25">
      <c r="B571" s="4" t="s">
        <v>819</v>
      </c>
      <c r="C571" s="23" t="s">
        <v>820</v>
      </c>
      <c r="D571" s="1"/>
      <c r="E571" s="2"/>
      <c r="F571" s="23"/>
      <c r="G571" s="23"/>
    </row>
    <row r="572" spans="2:7" ht="36" x14ac:dyDescent="0.25">
      <c r="B572" s="4" t="s">
        <v>821</v>
      </c>
      <c r="C572" s="23" t="s">
        <v>822</v>
      </c>
      <c r="D572" s="1">
        <v>100</v>
      </c>
      <c r="E572" s="2" t="s">
        <v>11</v>
      </c>
      <c r="F572" s="23" t="s">
        <v>28</v>
      </c>
      <c r="G572" s="23" t="s">
        <v>28</v>
      </c>
    </row>
    <row r="573" spans="2:7" ht="36" x14ac:dyDescent="0.25">
      <c r="B573" s="4" t="s">
        <v>823</v>
      </c>
      <c r="C573" s="23" t="s">
        <v>824</v>
      </c>
      <c r="D573" s="7">
        <v>1274</v>
      </c>
      <c r="E573" s="23" t="s">
        <v>11</v>
      </c>
      <c r="F573" s="23" t="s">
        <v>12</v>
      </c>
      <c r="G573" s="23" t="s">
        <v>12</v>
      </c>
    </row>
    <row r="574" spans="2:7" ht="18" x14ac:dyDescent="0.25">
      <c r="B574" s="4" t="s">
        <v>825</v>
      </c>
      <c r="C574" s="23" t="s">
        <v>826</v>
      </c>
      <c r="D574" s="30" t="s">
        <v>827</v>
      </c>
      <c r="E574" s="2" t="s">
        <v>11</v>
      </c>
      <c r="F574" s="23" t="s">
        <v>15</v>
      </c>
      <c r="G574" s="23" t="s">
        <v>15</v>
      </c>
    </row>
    <row r="575" spans="2:7" ht="36" x14ac:dyDescent="0.25">
      <c r="B575" s="4" t="s">
        <v>830</v>
      </c>
      <c r="C575" s="23" t="s">
        <v>824</v>
      </c>
      <c r="D575" s="30">
        <v>1091.51</v>
      </c>
      <c r="E575" s="2" t="s">
        <v>11</v>
      </c>
      <c r="F575" s="23" t="s">
        <v>17</v>
      </c>
      <c r="G575" s="23" t="s">
        <v>17</v>
      </c>
    </row>
    <row r="576" spans="2:7" ht="27" x14ac:dyDescent="0.25">
      <c r="B576" s="4" t="s">
        <v>831</v>
      </c>
      <c r="C576" s="23" t="s">
        <v>832</v>
      </c>
      <c r="D576" s="7">
        <v>8000</v>
      </c>
      <c r="E576" s="23" t="s">
        <v>11</v>
      </c>
      <c r="F576" s="23" t="s">
        <v>17</v>
      </c>
      <c r="G576" s="23" t="s">
        <v>17</v>
      </c>
    </row>
    <row r="577" spans="2:7" ht="18" x14ac:dyDescent="0.25">
      <c r="B577" s="4" t="s">
        <v>833</v>
      </c>
      <c r="C577" s="23" t="s">
        <v>834</v>
      </c>
      <c r="D577" s="7">
        <v>22000</v>
      </c>
      <c r="E577" s="2" t="s">
        <v>11</v>
      </c>
      <c r="F577" s="23" t="s">
        <v>15</v>
      </c>
      <c r="G577" s="23" t="s">
        <v>17</v>
      </c>
    </row>
    <row r="578" spans="2:7" ht="36" x14ac:dyDescent="0.25">
      <c r="B578" s="4" t="s">
        <v>835</v>
      </c>
      <c r="C578" s="23" t="s">
        <v>822</v>
      </c>
      <c r="D578" s="30">
        <v>179.81</v>
      </c>
      <c r="E578" s="23" t="s">
        <v>836</v>
      </c>
      <c r="F578" s="23" t="s">
        <v>20</v>
      </c>
      <c r="G578" s="23" t="s">
        <v>20</v>
      </c>
    </row>
    <row r="579" spans="2:7" ht="27" x14ac:dyDescent="0.25">
      <c r="B579" s="4" t="s">
        <v>837</v>
      </c>
      <c r="C579" s="23" t="s">
        <v>834</v>
      </c>
      <c r="D579" s="30">
        <f>720*5</f>
        <v>3600</v>
      </c>
      <c r="E579" s="23" t="s">
        <v>11</v>
      </c>
      <c r="F579" s="23" t="s">
        <v>20</v>
      </c>
      <c r="G579" s="23" t="s">
        <v>20</v>
      </c>
    </row>
    <row r="580" spans="2:7" ht="18" x14ac:dyDescent="0.25">
      <c r="B580" s="4" t="s">
        <v>838</v>
      </c>
      <c r="C580" s="23"/>
      <c r="D580" s="1"/>
      <c r="E580" s="2"/>
      <c r="F580" s="23"/>
      <c r="G580" s="23"/>
    </row>
    <row r="581" spans="2:7" ht="36" x14ac:dyDescent="0.25">
      <c r="B581" s="4" t="s">
        <v>839</v>
      </c>
      <c r="C581" s="23" t="s">
        <v>840</v>
      </c>
      <c r="D581" s="5">
        <v>17500</v>
      </c>
      <c r="E581" s="2" t="s">
        <v>11</v>
      </c>
      <c r="F581" s="23" t="s">
        <v>83</v>
      </c>
      <c r="G581" s="23" t="s">
        <v>40</v>
      </c>
    </row>
    <row r="582" spans="2:7" ht="36" x14ac:dyDescent="0.25">
      <c r="B582" s="4" t="s">
        <v>841</v>
      </c>
      <c r="C582" s="23" t="s">
        <v>842</v>
      </c>
      <c r="D582" s="1"/>
      <c r="E582" s="2"/>
      <c r="F582" s="23"/>
      <c r="G582" s="23"/>
    </row>
    <row r="583" spans="2:7" ht="54" x14ac:dyDescent="0.25">
      <c r="B583" s="4" t="s">
        <v>843</v>
      </c>
      <c r="C583" s="23" t="s">
        <v>842</v>
      </c>
      <c r="D583" s="1">
        <v>5190</v>
      </c>
      <c r="E583" s="1" t="s">
        <v>844</v>
      </c>
      <c r="F583" s="23" t="s">
        <v>12</v>
      </c>
      <c r="G583" s="23" t="s">
        <v>12</v>
      </c>
    </row>
    <row r="584" spans="2:7" x14ac:dyDescent="0.25">
      <c r="B584" s="4" t="s">
        <v>845</v>
      </c>
      <c r="C584" s="23"/>
      <c r="D584" s="1">
        <v>1200</v>
      </c>
      <c r="E584" s="2" t="s">
        <v>11</v>
      </c>
      <c r="F584" s="23" t="s">
        <v>20</v>
      </c>
      <c r="G584" s="23" t="s">
        <v>20</v>
      </c>
    </row>
    <row r="585" spans="2:7" ht="18" x14ac:dyDescent="0.25">
      <c r="B585" s="4" t="s">
        <v>846</v>
      </c>
      <c r="C585" s="23"/>
      <c r="D585" s="1">
        <v>2447</v>
      </c>
      <c r="E585" s="2" t="s">
        <v>11</v>
      </c>
      <c r="F585" s="23" t="s">
        <v>22</v>
      </c>
      <c r="G585" s="23" t="s">
        <v>22</v>
      </c>
    </row>
    <row r="586" spans="2:7" ht="45" x14ac:dyDescent="0.25">
      <c r="B586" s="4" t="s">
        <v>847</v>
      </c>
      <c r="C586" s="23"/>
      <c r="D586" s="1">
        <v>1559.85</v>
      </c>
      <c r="E586" s="2" t="s">
        <v>848</v>
      </c>
      <c r="F586" s="23" t="s">
        <v>22</v>
      </c>
      <c r="G586" s="23" t="s">
        <v>22</v>
      </c>
    </row>
    <row r="587" spans="2:7" ht="27" x14ac:dyDescent="0.25">
      <c r="B587" s="4" t="s">
        <v>849</v>
      </c>
      <c r="C587" s="23"/>
      <c r="D587" s="1">
        <f>620*5</f>
        <v>3100</v>
      </c>
      <c r="E587" s="2" t="s">
        <v>850</v>
      </c>
      <c r="F587" s="23" t="s">
        <v>22</v>
      </c>
      <c r="G587" s="23" t="s">
        <v>22</v>
      </c>
    </row>
    <row r="588" spans="2:7" ht="18" x14ac:dyDescent="0.25">
      <c r="B588" s="4" t="s">
        <v>851</v>
      </c>
      <c r="C588" s="23"/>
      <c r="D588" s="1">
        <f>900*5</f>
        <v>4500</v>
      </c>
      <c r="E588" s="2" t="s">
        <v>852</v>
      </c>
      <c r="F588" s="23" t="s">
        <v>37</v>
      </c>
      <c r="G588" s="23" t="s">
        <v>37</v>
      </c>
    </row>
    <row r="589" spans="2:7" ht="99" x14ac:dyDescent="0.25">
      <c r="B589" s="4" t="s">
        <v>853</v>
      </c>
      <c r="C589" s="23" t="s">
        <v>842</v>
      </c>
      <c r="D589" s="1">
        <v>815.46</v>
      </c>
      <c r="E589" s="1" t="s">
        <v>854</v>
      </c>
      <c r="F589" s="23" t="s">
        <v>38</v>
      </c>
      <c r="G589" s="23" t="s">
        <v>83</v>
      </c>
    </row>
    <row r="590" spans="2:7" ht="99" x14ac:dyDescent="0.25">
      <c r="B590" s="4" t="s">
        <v>855</v>
      </c>
      <c r="C590" s="23" t="s">
        <v>842</v>
      </c>
      <c r="D590" s="1">
        <v>1449.82</v>
      </c>
      <c r="E590" s="1" t="s">
        <v>854</v>
      </c>
      <c r="F590" s="23" t="s">
        <v>38</v>
      </c>
      <c r="G590" s="23" t="s">
        <v>83</v>
      </c>
    </row>
    <row r="591" spans="2:7" ht="90" x14ac:dyDescent="0.25">
      <c r="B591" s="4" t="s">
        <v>856</v>
      </c>
      <c r="C591" s="23" t="s">
        <v>842</v>
      </c>
      <c r="D591" s="1">
        <v>815.47</v>
      </c>
      <c r="E591" s="1" t="s">
        <v>857</v>
      </c>
      <c r="F591" s="23" t="s">
        <v>38</v>
      </c>
      <c r="G591" s="23" t="s">
        <v>83</v>
      </c>
    </row>
    <row r="592" spans="2:7" ht="90" x14ac:dyDescent="0.25">
      <c r="B592" s="4" t="s">
        <v>858</v>
      </c>
      <c r="C592" s="23" t="s">
        <v>842</v>
      </c>
      <c r="D592" s="1">
        <v>815.47</v>
      </c>
      <c r="E592" s="1" t="s">
        <v>857</v>
      </c>
      <c r="F592" s="23" t="s">
        <v>38</v>
      </c>
      <c r="G592" s="23" t="s">
        <v>83</v>
      </c>
    </row>
    <row r="593" spans="2:7" ht="36" x14ac:dyDescent="0.25">
      <c r="B593" s="4" t="s">
        <v>859</v>
      </c>
      <c r="C593" s="23" t="s">
        <v>842</v>
      </c>
      <c r="D593" s="1">
        <v>1300</v>
      </c>
      <c r="E593" s="2" t="s">
        <v>11</v>
      </c>
      <c r="F593" s="23" t="s">
        <v>38</v>
      </c>
      <c r="G593" s="23" t="s">
        <v>83</v>
      </c>
    </row>
    <row r="594" spans="2:7" ht="36" x14ac:dyDescent="0.25">
      <c r="B594" s="4" t="s">
        <v>860</v>
      </c>
      <c r="C594" s="23" t="s">
        <v>842</v>
      </c>
      <c r="D594" s="1">
        <v>1625</v>
      </c>
      <c r="E594" s="2" t="s">
        <v>11</v>
      </c>
      <c r="F594" s="23" t="s">
        <v>40</v>
      </c>
      <c r="G594" s="23" t="s">
        <v>829</v>
      </c>
    </row>
    <row r="595" spans="2:7" ht="36" x14ac:dyDescent="0.25">
      <c r="B595" s="4" t="s">
        <v>861</v>
      </c>
      <c r="C595" s="23" t="s">
        <v>862</v>
      </c>
      <c r="D595" s="1"/>
      <c r="E595" s="2"/>
      <c r="F595" s="23"/>
      <c r="G595" s="23"/>
    </row>
    <row r="596" spans="2:7" ht="36" x14ac:dyDescent="0.25">
      <c r="B596" s="4" t="s">
        <v>863</v>
      </c>
      <c r="C596" s="23" t="s">
        <v>864</v>
      </c>
      <c r="D596" s="1">
        <v>2100</v>
      </c>
      <c r="E596" s="2" t="s">
        <v>865</v>
      </c>
      <c r="F596" s="23" t="s">
        <v>38</v>
      </c>
      <c r="G596" s="23" t="s">
        <v>40</v>
      </c>
    </row>
    <row r="597" spans="2:7" ht="45" x14ac:dyDescent="0.25">
      <c r="B597" s="4" t="s">
        <v>866</v>
      </c>
      <c r="C597" s="23" t="s">
        <v>867</v>
      </c>
      <c r="D597" s="1"/>
      <c r="E597" s="2"/>
      <c r="F597" s="23"/>
      <c r="G597" s="23"/>
    </row>
    <row r="598" spans="2:7" ht="54" x14ac:dyDescent="0.25">
      <c r="B598" s="4" t="s">
        <v>868</v>
      </c>
      <c r="C598" s="23" t="s">
        <v>867</v>
      </c>
      <c r="D598" s="1">
        <v>5190</v>
      </c>
      <c r="E598" s="1" t="s">
        <v>844</v>
      </c>
      <c r="F598" s="23" t="s">
        <v>12</v>
      </c>
      <c r="G598" s="23" t="s">
        <v>12</v>
      </c>
    </row>
    <row r="599" spans="2:7" ht="72" x14ac:dyDescent="0.25">
      <c r="B599" s="4" t="s">
        <v>869</v>
      </c>
      <c r="C599" s="23" t="s">
        <v>870</v>
      </c>
      <c r="D599" s="1">
        <v>3600</v>
      </c>
      <c r="E599" s="2" t="s">
        <v>36</v>
      </c>
      <c r="F599" s="2" t="s">
        <v>20</v>
      </c>
      <c r="G599" s="2" t="s">
        <v>20</v>
      </c>
    </row>
    <row r="600" spans="2:7" ht="18" x14ac:dyDescent="0.25">
      <c r="B600" s="4" t="s">
        <v>871</v>
      </c>
      <c r="C600" s="23"/>
      <c r="D600" s="1">
        <v>1024</v>
      </c>
      <c r="E600" s="2" t="s">
        <v>11</v>
      </c>
      <c r="F600" s="23" t="s">
        <v>22</v>
      </c>
      <c r="G600" s="23" t="s">
        <v>22</v>
      </c>
    </row>
    <row r="601" spans="2:7" ht="45" x14ac:dyDescent="0.25">
      <c r="B601" s="4" t="s">
        <v>872</v>
      </c>
      <c r="C601" s="23"/>
      <c r="D601" s="1">
        <v>830.6</v>
      </c>
      <c r="E601" s="2" t="s">
        <v>848</v>
      </c>
      <c r="F601" s="23" t="s">
        <v>22</v>
      </c>
      <c r="G601" s="23" t="s">
        <v>22</v>
      </c>
    </row>
    <row r="602" spans="2:7" ht="90" x14ac:dyDescent="0.25">
      <c r="B602" s="4" t="s">
        <v>873</v>
      </c>
      <c r="C602" s="23" t="s">
        <v>874</v>
      </c>
      <c r="D602" s="1">
        <v>243.7</v>
      </c>
      <c r="E602" s="1" t="s">
        <v>857</v>
      </c>
      <c r="F602" s="23" t="s">
        <v>38</v>
      </c>
      <c r="G602" s="23" t="s">
        <v>83</v>
      </c>
    </row>
    <row r="603" spans="2:7" ht="90" x14ac:dyDescent="0.25">
      <c r="B603" s="4" t="s">
        <v>875</v>
      </c>
      <c r="C603" s="23" t="s">
        <v>874</v>
      </c>
      <c r="D603" s="1">
        <v>243.7</v>
      </c>
      <c r="E603" s="1" t="s">
        <v>857</v>
      </c>
      <c r="F603" s="23" t="s">
        <v>38</v>
      </c>
      <c r="G603" s="23" t="s">
        <v>83</v>
      </c>
    </row>
    <row r="604" spans="2:7" ht="99" x14ac:dyDescent="0.25">
      <c r="B604" s="4" t="s">
        <v>876</v>
      </c>
      <c r="C604" s="23" t="s">
        <v>874</v>
      </c>
      <c r="D604" s="1">
        <v>142.86000000000001</v>
      </c>
      <c r="E604" s="1" t="s">
        <v>854</v>
      </c>
      <c r="F604" s="23" t="s">
        <v>38</v>
      </c>
      <c r="G604" s="23" t="s">
        <v>83</v>
      </c>
    </row>
    <row r="605" spans="2:7" ht="54" x14ac:dyDescent="0.25">
      <c r="B605" s="4" t="s">
        <v>877</v>
      </c>
      <c r="C605" s="23" t="s">
        <v>874</v>
      </c>
      <c r="D605" s="1">
        <v>3000</v>
      </c>
      <c r="E605" s="2" t="s">
        <v>36</v>
      </c>
      <c r="F605" s="23" t="s">
        <v>83</v>
      </c>
      <c r="G605" s="23" t="s">
        <v>83</v>
      </c>
    </row>
    <row r="606" spans="2:7" ht="63" x14ac:dyDescent="0.25">
      <c r="B606" s="4" t="s">
        <v>878</v>
      </c>
      <c r="C606" s="23" t="s">
        <v>874</v>
      </c>
      <c r="D606" s="1">
        <v>10000</v>
      </c>
      <c r="E606" s="2" t="s">
        <v>36</v>
      </c>
      <c r="F606" s="23" t="s">
        <v>83</v>
      </c>
      <c r="G606" s="23" t="s">
        <v>83</v>
      </c>
    </row>
    <row r="607" spans="2:7" ht="36" x14ac:dyDescent="0.25">
      <c r="B607" s="4" t="s">
        <v>879</v>
      </c>
      <c r="C607" s="23" t="s">
        <v>874</v>
      </c>
      <c r="D607" s="1">
        <v>2000</v>
      </c>
      <c r="E607" s="2" t="s">
        <v>880</v>
      </c>
      <c r="F607" s="23" t="s">
        <v>83</v>
      </c>
      <c r="G607" s="23" t="s">
        <v>40</v>
      </c>
    </row>
    <row r="608" spans="2:7" ht="54" x14ac:dyDescent="0.25">
      <c r="B608" s="4" t="s">
        <v>881</v>
      </c>
      <c r="C608" s="23" t="s">
        <v>882</v>
      </c>
      <c r="D608" s="1"/>
      <c r="E608" s="2"/>
      <c r="F608" s="2"/>
      <c r="G608" s="2"/>
    </row>
    <row r="609" spans="2:7" ht="36" x14ac:dyDescent="0.25">
      <c r="B609" s="4" t="s">
        <v>883</v>
      </c>
      <c r="C609" s="23"/>
      <c r="D609" s="1">
        <f>105*17+125*8</f>
        <v>2785</v>
      </c>
      <c r="E609" s="2" t="s">
        <v>11</v>
      </c>
      <c r="F609" s="2" t="s">
        <v>28</v>
      </c>
      <c r="G609" s="2" t="s">
        <v>12</v>
      </c>
    </row>
    <row r="610" spans="2:7" ht="18" x14ac:dyDescent="0.25">
      <c r="B610" s="4" t="s">
        <v>884</v>
      </c>
      <c r="C610" s="23"/>
      <c r="D610" s="1">
        <v>285</v>
      </c>
      <c r="E610" s="2" t="s">
        <v>11</v>
      </c>
      <c r="F610" s="2" t="s">
        <v>12</v>
      </c>
      <c r="G610" s="2" t="s">
        <v>12</v>
      </c>
    </row>
    <row r="611" spans="2:7" ht="18" x14ac:dyDescent="0.25">
      <c r="B611" s="4" t="s">
        <v>885</v>
      </c>
      <c r="C611" s="23"/>
      <c r="D611" s="1">
        <v>125</v>
      </c>
      <c r="E611" s="2" t="s">
        <v>11</v>
      </c>
      <c r="F611" s="2" t="s">
        <v>17</v>
      </c>
      <c r="G611" s="2" t="s">
        <v>20</v>
      </c>
    </row>
    <row r="612" spans="2:7" ht="27" x14ac:dyDescent="0.25">
      <c r="B612" s="4" t="s">
        <v>886</v>
      </c>
      <c r="C612" s="23"/>
      <c r="D612" s="1">
        <v>130</v>
      </c>
      <c r="E612" s="2" t="s">
        <v>11</v>
      </c>
      <c r="F612" s="2" t="s">
        <v>20</v>
      </c>
      <c r="G612" s="2" t="s">
        <v>20</v>
      </c>
    </row>
    <row r="613" spans="2:7" ht="18" x14ac:dyDescent="0.25">
      <c r="B613" s="4" t="s">
        <v>887</v>
      </c>
      <c r="C613" s="23"/>
      <c r="D613" s="1">
        <v>130</v>
      </c>
      <c r="E613" s="2" t="s">
        <v>11</v>
      </c>
      <c r="F613" s="2" t="s">
        <v>22</v>
      </c>
      <c r="G613" s="2" t="s">
        <v>22</v>
      </c>
    </row>
    <row r="614" spans="2:7" x14ac:dyDescent="0.25">
      <c r="B614" s="4" t="s">
        <v>888</v>
      </c>
      <c r="C614" s="23"/>
      <c r="D614" s="1">
        <v>260</v>
      </c>
      <c r="E614" s="2" t="s">
        <v>11</v>
      </c>
      <c r="F614" s="23" t="s">
        <v>22</v>
      </c>
      <c r="G614" s="23" t="s">
        <v>22</v>
      </c>
    </row>
    <row r="615" spans="2:7" x14ac:dyDescent="0.25">
      <c r="B615" s="4" t="s">
        <v>888</v>
      </c>
      <c r="C615" s="23"/>
      <c r="D615" s="1">
        <v>260</v>
      </c>
      <c r="E615" s="2" t="s">
        <v>11</v>
      </c>
      <c r="F615" s="23" t="s">
        <v>22</v>
      </c>
      <c r="G615" s="23" t="s">
        <v>22</v>
      </c>
    </row>
    <row r="616" spans="2:7" x14ac:dyDescent="0.25">
      <c r="B616" s="4" t="s">
        <v>889</v>
      </c>
      <c r="C616" s="23"/>
      <c r="D616" s="1">
        <v>130</v>
      </c>
      <c r="E616" s="2" t="s">
        <v>11</v>
      </c>
      <c r="F616" s="23" t="s">
        <v>33</v>
      </c>
      <c r="G616" s="23" t="s">
        <v>33</v>
      </c>
    </row>
    <row r="617" spans="2:7" ht="18" x14ac:dyDescent="0.25">
      <c r="B617" s="4" t="s">
        <v>890</v>
      </c>
      <c r="C617" s="23"/>
      <c r="D617" s="1">
        <v>963</v>
      </c>
      <c r="E617" s="2" t="s">
        <v>62</v>
      </c>
      <c r="F617" s="23" t="s">
        <v>38</v>
      </c>
      <c r="G617" s="23" t="s">
        <v>38</v>
      </c>
    </row>
    <row r="618" spans="2:7" ht="18" x14ac:dyDescent="0.25">
      <c r="B618" s="4" t="s">
        <v>890</v>
      </c>
      <c r="C618" s="23"/>
      <c r="D618" s="1">
        <v>400</v>
      </c>
      <c r="E618" s="2" t="s">
        <v>62</v>
      </c>
      <c r="F618" s="23" t="s">
        <v>83</v>
      </c>
      <c r="G618" s="23" t="s">
        <v>40</v>
      </c>
    </row>
    <row r="619" spans="2:7" x14ac:dyDescent="0.25">
      <c r="B619" s="4" t="s">
        <v>889</v>
      </c>
      <c r="C619" s="23"/>
      <c r="D619" s="1">
        <v>200</v>
      </c>
      <c r="E619" s="2" t="s">
        <v>62</v>
      </c>
      <c r="F619" s="23" t="s">
        <v>38</v>
      </c>
      <c r="G619" s="23" t="s">
        <v>38</v>
      </c>
    </row>
    <row r="620" spans="2:7" x14ac:dyDescent="0.25">
      <c r="B620" s="4" t="s">
        <v>889</v>
      </c>
      <c r="C620" s="23"/>
      <c r="D620" s="1">
        <v>130</v>
      </c>
      <c r="E620" s="2" t="s">
        <v>62</v>
      </c>
      <c r="F620" s="23" t="s">
        <v>38</v>
      </c>
      <c r="G620" s="23" t="s">
        <v>38</v>
      </c>
    </row>
    <row r="621" spans="2:7" ht="18" x14ac:dyDescent="0.25">
      <c r="B621" s="4" t="s">
        <v>891</v>
      </c>
      <c r="C621" s="23"/>
      <c r="D621" s="1">
        <v>420</v>
      </c>
      <c r="E621" s="2" t="s">
        <v>62</v>
      </c>
      <c r="F621" s="23" t="s">
        <v>40</v>
      </c>
      <c r="G621" s="23" t="s">
        <v>40</v>
      </c>
    </row>
    <row r="622" spans="2:7" ht="27" x14ac:dyDescent="0.25">
      <c r="B622" s="4" t="s">
        <v>892</v>
      </c>
      <c r="C622" s="22"/>
      <c r="D622" s="1"/>
      <c r="E622" s="2"/>
      <c r="F622" s="23"/>
      <c r="G622" s="23"/>
    </row>
    <row r="623" spans="2:7" ht="18" x14ac:dyDescent="0.25">
      <c r="B623" s="4" t="s">
        <v>893</v>
      </c>
      <c r="C623" s="22"/>
      <c r="D623" s="1"/>
      <c r="E623" s="2"/>
      <c r="F623" s="23"/>
      <c r="G623" s="23"/>
    </row>
    <row r="624" spans="2:7" ht="36" x14ac:dyDescent="0.25">
      <c r="B624" s="4" t="s">
        <v>894</v>
      </c>
      <c r="C624" s="16" t="s">
        <v>895</v>
      </c>
      <c r="D624" s="1">
        <v>16000</v>
      </c>
      <c r="E624" s="2" t="s">
        <v>11</v>
      </c>
      <c r="F624" s="23" t="s">
        <v>12</v>
      </c>
      <c r="G624" s="23" t="s">
        <v>17</v>
      </c>
    </row>
    <row r="625" spans="2:7" ht="36" x14ac:dyDescent="0.25">
      <c r="B625" s="4" t="s">
        <v>896</v>
      </c>
      <c r="C625" s="23" t="s">
        <v>897</v>
      </c>
      <c r="D625" s="1"/>
      <c r="E625" s="2"/>
      <c r="F625" s="23"/>
      <c r="G625" s="23"/>
    </row>
    <row r="626" spans="2:7" ht="54" x14ac:dyDescent="0.25">
      <c r="B626" s="4" t="s">
        <v>898</v>
      </c>
      <c r="C626" s="23" t="s">
        <v>899</v>
      </c>
      <c r="D626" s="1">
        <f>38287.3+10926.9</f>
        <v>49214.200000000004</v>
      </c>
      <c r="E626" s="12" t="s">
        <v>11</v>
      </c>
      <c r="F626" s="23" t="s">
        <v>12</v>
      </c>
      <c r="G626" s="23" t="s">
        <v>15</v>
      </c>
    </row>
    <row r="627" spans="2:7" ht="18" x14ac:dyDescent="0.25">
      <c r="B627" s="4" t="s">
        <v>900</v>
      </c>
      <c r="C627" s="23" t="s">
        <v>901</v>
      </c>
      <c r="D627" s="1"/>
      <c r="E627" s="2"/>
      <c r="F627" s="23"/>
      <c r="G627" s="23"/>
    </row>
    <row r="628" spans="2:7" ht="45" x14ac:dyDescent="0.25">
      <c r="B628" s="4" t="s">
        <v>902</v>
      </c>
      <c r="C628" s="22" t="s">
        <v>903</v>
      </c>
      <c r="D628" s="1">
        <v>7000</v>
      </c>
      <c r="E628" s="12" t="s">
        <v>11</v>
      </c>
      <c r="F628" s="23" t="s">
        <v>22</v>
      </c>
      <c r="G628" s="23" t="s">
        <v>33</v>
      </c>
    </row>
    <row r="629" spans="2:7" ht="36" x14ac:dyDescent="0.25">
      <c r="B629" s="4" t="s">
        <v>1113</v>
      </c>
      <c r="C629" s="22" t="s">
        <v>1114</v>
      </c>
      <c r="D629" s="1"/>
      <c r="E629" s="2"/>
      <c r="F629" s="23"/>
      <c r="G629" s="23"/>
    </row>
    <row r="630" spans="2:7" ht="27" x14ac:dyDescent="0.25">
      <c r="B630" s="4" t="s">
        <v>904</v>
      </c>
      <c r="C630" s="22"/>
      <c r="D630" s="1"/>
      <c r="E630" s="2"/>
      <c r="F630" s="23"/>
      <c r="G630" s="23"/>
    </row>
    <row r="631" spans="2:7" ht="54" x14ac:dyDescent="0.25">
      <c r="B631" s="4" t="s">
        <v>905</v>
      </c>
      <c r="C631" s="22" t="s">
        <v>906</v>
      </c>
      <c r="D631" s="1">
        <v>22500</v>
      </c>
      <c r="E631" s="2" t="s">
        <v>27</v>
      </c>
      <c r="F631" s="23" t="s">
        <v>20</v>
      </c>
      <c r="G631" s="23" t="s">
        <v>33</v>
      </c>
    </row>
    <row r="632" spans="2:7" ht="45" x14ac:dyDescent="0.25">
      <c r="B632" s="4" t="s">
        <v>907</v>
      </c>
      <c r="C632" s="22" t="s">
        <v>908</v>
      </c>
      <c r="D632" s="1">
        <v>5000</v>
      </c>
      <c r="E632" s="2" t="s">
        <v>27</v>
      </c>
      <c r="F632" s="23" t="s">
        <v>20</v>
      </c>
      <c r="G632" s="23" t="s">
        <v>22</v>
      </c>
    </row>
    <row r="633" spans="2:7" ht="18" x14ac:dyDescent="0.25">
      <c r="B633" s="4" t="s">
        <v>909</v>
      </c>
      <c r="C633" s="22"/>
      <c r="D633" s="1"/>
      <c r="E633" s="2"/>
      <c r="F633" s="23"/>
      <c r="G633" s="23"/>
    </row>
    <row r="634" spans="2:7" ht="54" x14ac:dyDescent="0.25">
      <c r="B634" s="4" t="s">
        <v>910</v>
      </c>
      <c r="C634" s="22" t="s">
        <v>906</v>
      </c>
      <c r="D634" s="1">
        <v>105000</v>
      </c>
      <c r="E634" s="2" t="s">
        <v>62</v>
      </c>
      <c r="F634" s="23" t="s">
        <v>33</v>
      </c>
      <c r="G634" s="23" t="s">
        <v>81</v>
      </c>
    </row>
    <row r="635" spans="2:7" ht="63" x14ac:dyDescent="0.25">
      <c r="B635" s="4" t="s">
        <v>911</v>
      </c>
      <c r="C635" s="23" t="s">
        <v>912</v>
      </c>
      <c r="D635" s="1"/>
      <c r="E635" s="2"/>
      <c r="F635" s="23"/>
      <c r="G635" s="23"/>
    </row>
    <row r="636" spans="2:7" ht="45" x14ac:dyDescent="0.25">
      <c r="B636" s="4" t="s">
        <v>913</v>
      </c>
      <c r="C636" s="3" t="s">
        <v>914</v>
      </c>
      <c r="D636" s="1">
        <v>5000</v>
      </c>
      <c r="E636" s="2" t="s">
        <v>11</v>
      </c>
      <c r="F636" s="23" t="s">
        <v>12</v>
      </c>
      <c r="G636" s="23" t="s">
        <v>15</v>
      </c>
    </row>
    <row r="637" spans="2:7" ht="45" x14ac:dyDescent="0.25">
      <c r="B637" s="4" t="s">
        <v>915</v>
      </c>
      <c r="C637" s="3" t="s">
        <v>916</v>
      </c>
      <c r="D637" s="1">
        <v>10000</v>
      </c>
      <c r="E637" s="2" t="s">
        <v>62</v>
      </c>
      <c r="F637" s="23" t="s">
        <v>37</v>
      </c>
      <c r="G637" s="23" t="s">
        <v>40</v>
      </c>
    </row>
    <row r="638" spans="2:7" ht="54" x14ac:dyDescent="0.25">
      <c r="B638" s="4" t="s">
        <v>1115</v>
      </c>
      <c r="C638" s="22" t="s">
        <v>917</v>
      </c>
      <c r="D638" s="1"/>
      <c r="E638" s="2"/>
      <c r="F638" s="23"/>
      <c r="G638" s="23"/>
    </row>
    <row r="639" spans="2:7" x14ac:dyDescent="0.25">
      <c r="B639" s="4" t="s">
        <v>918</v>
      </c>
      <c r="C639" s="23"/>
      <c r="D639" s="1"/>
      <c r="E639" s="2"/>
      <c r="F639" s="23"/>
      <c r="G639" s="23"/>
    </row>
    <row r="640" spans="2:7" ht="27" x14ac:dyDescent="0.25">
      <c r="B640" s="4" t="s">
        <v>919</v>
      </c>
      <c r="C640" s="22" t="s">
        <v>920</v>
      </c>
      <c r="D640" s="1">
        <f>5000+10000+5000</f>
        <v>20000</v>
      </c>
      <c r="E640" s="2" t="s">
        <v>356</v>
      </c>
      <c r="F640" s="23" t="s">
        <v>83</v>
      </c>
      <c r="G640" s="23" t="s">
        <v>40</v>
      </c>
    </row>
    <row r="641" spans="2:7" ht="27" x14ac:dyDescent="0.25">
      <c r="B641" s="4" t="s">
        <v>921</v>
      </c>
      <c r="C641" s="22" t="s">
        <v>920</v>
      </c>
      <c r="D641" s="1">
        <f>7500+15000+15000</f>
        <v>37500</v>
      </c>
      <c r="E641" s="2" t="s">
        <v>922</v>
      </c>
      <c r="F641" s="23" t="s">
        <v>83</v>
      </c>
      <c r="G641" s="23" t="s">
        <v>40</v>
      </c>
    </row>
    <row r="642" spans="2:7" ht="27" x14ac:dyDescent="0.25">
      <c r="B642" s="4" t="s">
        <v>923</v>
      </c>
      <c r="C642" s="22" t="s">
        <v>920</v>
      </c>
      <c r="D642" s="1">
        <f>1500+3000+1500</f>
        <v>6000</v>
      </c>
      <c r="E642" s="2" t="s">
        <v>356</v>
      </c>
      <c r="F642" s="23" t="s">
        <v>83</v>
      </c>
      <c r="G642" s="23" t="s">
        <v>40</v>
      </c>
    </row>
    <row r="643" spans="2:7" x14ac:dyDescent="0.25">
      <c r="B643" s="4" t="s">
        <v>924</v>
      </c>
      <c r="C643" s="23" t="s">
        <v>925</v>
      </c>
      <c r="D643" s="1"/>
      <c r="E643" s="41"/>
      <c r="F643" s="5"/>
      <c r="G643" s="23"/>
    </row>
    <row r="644" spans="2:7" ht="63" x14ac:dyDescent="0.25">
      <c r="B644" s="4" t="s">
        <v>926</v>
      </c>
      <c r="C644" s="23" t="s">
        <v>927</v>
      </c>
      <c r="D644" s="1"/>
      <c r="E644" s="41"/>
      <c r="F644" s="5"/>
      <c r="G644" s="23"/>
    </row>
    <row r="645" spans="2:7" ht="72" x14ac:dyDescent="0.25">
      <c r="B645" s="4" t="s">
        <v>928</v>
      </c>
      <c r="C645" s="22" t="s">
        <v>929</v>
      </c>
      <c r="D645" s="1">
        <v>696</v>
      </c>
      <c r="E645" s="2" t="s">
        <v>11</v>
      </c>
      <c r="F645" s="2" t="s">
        <v>12</v>
      </c>
      <c r="G645" s="2" t="s">
        <v>15</v>
      </c>
    </row>
    <row r="646" spans="2:7" x14ac:dyDescent="0.25">
      <c r="B646" s="4" t="s">
        <v>930</v>
      </c>
      <c r="C646" s="22"/>
      <c r="D646" s="1"/>
      <c r="E646" s="2"/>
      <c r="F646" s="23"/>
      <c r="G646" s="23"/>
    </row>
    <row r="647" spans="2:7" ht="36" x14ac:dyDescent="0.25">
      <c r="B647" s="4" t="s">
        <v>931</v>
      </c>
      <c r="C647" s="22" t="s">
        <v>932</v>
      </c>
      <c r="D647" s="1"/>
      <c r="E647" s="2"/>
      <c r="F647" s="23"/>
      <c r="G647" s="23"/>
    </row>
    <row r="648" spans="2:7" ht="36" x14ac:dyDescent="0.25">
      <c r="B648" s="4" t="s">
        <v>933</v>
      </c>
      <c r="C648" s="23" t="s">
        <v>934</v>
      </c>
      <c r="D648" s="5">
        <v>15400</v>
      </c>
      <c r="E648" s="2" t="s">
        <v>11</v>
      </c>
      <c r="F648" s="2" t="s">
        <v>81</v>
      </c>
      <c r="G648" s="2" t="s">
        <v>935</v>
      </c>
    </row>
    <row r="649" spans="2:7" ht="54" x14ac:dyDescent="0.25">
      <c r="B649" s="4" t="s">
        <v>936</v>
      </c>
      <c r="C649" s="5" t="s">
        <v>937</v>
      </c>
      <c r="D649" s="5">
        <v>10300</v>
      </c>
      <c r="E649" s="2" t="s">
        <v>11</v>
      </c>
      <c r="F649" s="2" t="s">
        <v>37</v>
      </c>
      <c r="G649" s="2" t="s">
        <v>83</v>
      </c>
    </row>
    <row r="650" spans="2:7" ht="36" x14ac:dyDescent="0.25">
      <c r="B650" s="4" t="s">
        <v>938</v>
      </c>
      <c r="C650" s="22" t="s">
        <v>939</v>
      </c>
      <c r="D650" s="1">
        <v>1980</v>
      </c>
      <c r="E650" s="12" t="s">
        <v>11</v>
      </c>
      <c r="F650" s="23" t="s">
        <v>38</v>
      </c>
      <c r="G650" s="21" t="s">
        <v>83</v>
      </c>
    </row>
    <row r="651" spans="2:7" ht="18" x14ac:dyDescent="0.25">
      <c r="B651" s="4" t="s">
        <v>1107</v>
      </c>
      <c r="C651" s="22"/>
      <c r="D651" s="1"/>
      <c r="E651" s="2"/>
      <c r="F651" s="23"/>
      <c r="G651" s="23"/>
    </row>
    <row r="652" spans="2:7" ht="54" x14ac:dyDescent="0.25">
      <c r="B652" s="4" t="s">
        <v>940</v>
      </c>
      <c r="C652" s="23" t="s">
        <v>941</v>
      </c>
      <c r="D652" s="5"/>
      <c r="E652" s="2"/>
      <c r="F652" s="23"/>
      <c r="G652" s="23"/>
    </row>
    <row r="653" spans="2:7" x14ac:dyDescent="0.25">
      <c r="B653" s="4" t="s">
        <v>942</v>
      </c>
      <c r="C653" s="23"/>
      <c r="D653" s="5">
        <v>7757.12</v>
      </c>
      <c r="E653" s="41" t="s">
        <v>11</v>
      </c>
      <c r="F653" s="2" t="s">
        <v>28</v>
      </c>
      <c r="G653" s="2" t="s">
        <v>28</v>
      </c>
    </row>
    <row r="654" spans="2:7" ht="45" x14ac:dyDescent="0.25">
      <c r="B654" s="4" t="s">
        <v>943</v>
      </c>
      <c r="C654" s="23"/>
      <c r="D654" s="5">
        <v>3876.6</v>
      </c>
      <c r="E654" s="2" t="s">
        <v>11</v>
      </c>
      <c r="F654" s="23" t="s">
        <v>15</v>
      </c>
      <c r="G654" s="23" t="s">
        <v>15</v>
      </c>
    </row>
    <row r="655" spans="2:7" ht="27" x14ac:dyDescent="0.25">
      <c r="B655" s="4" t="s">
        <v>944</v>
      </c>
      <c r="C655" s="23"/>
      <c r="D655" s="5">
        <v>519</v>
      </c>
      <c r="E655" s="2" t="s">
        <v>11</v>
      </c>
      <c r="F655" s="23" t="s">
        <v>17</v>
      </c>
      <c r="G655" s="23" t="s">
        <v>17</v>
      </c>
    </row>
    <row r="656" spans="2:7" ht="54" x14ac:dyDescent="0.25">
      <c r="B656" s="4" t="s">
        <v>945</v>
      </c>
      <c r="C656" s="23" t="s">
        <v>941</v>
      </c>
      <c r="D656" s="5">
        <v>65280</v>
      </c>
      <c r="E656" s="2" t="s">
        <v>11</v>
      </c>
      <c r="F656" s="23" t="s">
        <v>20</v>
      </c>
      <c r="G656" s="23" t="s">
        <v>20</v>
      </c>
    </row>
    <row r="657" spans="2:7" ht="72" x14ac:dyDescent="0.25">
      <c r="B657" s="4" t="s">
        <v>946</v>
      </c>
      <c r="C657" s="23"/>
      <c r="D657" s="5">
        <v>1939.47</v>
      </c>
      <c r="E657" s="2" t="s">
        <v>11</v>
      </c>
      <c r="F657" s="23" t="s">
        <v>17</v>
      </c>
      <c r="G657" s="23" t="s">
        <v>20</v>
      </c>
    </row>
    <row r="658" spans="2:7" ht="27" x14ac:dyDescent="0.25">
      <c r="B658" s="4" t="s">
        <v>947</v>
      </c>
      <c r="C658" s="23"/>
      <c r="D658" s="5">
        <v>21760</v>
      </c>
      <c r="E658" s="2" t="s">
        <v>11</v>
      </c>
      <c r="F658" s="23" t="s">
        <v>22</v>
      </c>
      <c r="G658" s="23" t="s">
        <v>22</v>
      </c>
    </row>
    <row r="659" spans="2:7" ht="36" x14ac:dyDescent="0.25">
      <c r="B659" s="4" t="s">
        <v>948</v>
      </c>
      <c r="C659" s="23"/>
      <c r="D659" s="5">
        <v>65280</v>
      </c>
      <c r="E659" s="2" t="s">
        <v>11</v>
      </c>
      <c r="F659" s="23" t="s">
        <v>83</v>
      </c>
      <c r="G659" s="23" t="s">
        <v>83</v>
      </c>
    </row>
    <row r="660" spans="2:7" ht="18" x14ac:dyDescent="0.25">
      <c r="B660" s="4" t="s">
        <v>949</v>
      </c>
      <c r="C660" s="23"/>
      <c r="D660" s="5">
        <v>21760</v>
      </c>
      <c r="E660" s="2" t="s">
        <v>11</v>
      </c>
      <c r="F660" s="23" t="s">
        <v>40</v>
      </c>
      <c r="G660" s="23" t="s">
        <v>40</v>
      </c>
    </row>
    <row r="661" spans="2:7" ht="18" x14ac:dyDescent="0.25">
      <c r="B661" s="4" t="s">
        <v>950</v>
      </c>
      <c r="C661" s="23"/>
      <c r="D661" s="5"/>
      <c r="E661" s="2"/>
      <c r="F661" s="23"/>
      <c r="G661" s="23"/>
    </row>
    <row r="662" spans="2:7" ht="45" x14ac:dyDescent="0.25">
      <c r="B662" s="4" t="s">
        <v>951</v>
      </c>
      <c r="C662" s="14" t="s">
        <v>952</v>
      </c>
      <c r="D662" s="5">
        <v>2300</v>
      </c>
      <c r="E662" s="2" t="s">
        <v>62</v>
      </c>
      <c r="F662" s="23" t="s">
        <v>38</v>
      </c>
      <c r="G662" s="23" t="s">
        <v>38</v>
      </c>
    </row>
    <row r="663" spans="2:7" ht="54" x14ac:dyDescent="0.25">
      <c r="B663" s="35" t="s">
        <v>953</v>
      </c>
      <c r="C663" s="23" t="s">
        <v>954</v>
      </c>
      <c r="D663" s="5"/>
      <c r="E663" s="2"/>
      <c r="F663" s="23"/>
      <c r="G663" s="23"/>
    </row>
    <row r="664" spans="2:7" ht="54" x14ac:dyDescent="0.25">
      <c r="B664" s="4" t="s">
        <v>955</v>
      </c>
      <c r="C664" s="23" t="s">
        <v>954</v>
      </c>
      <c r="D664" s="5">
        <v>16750</v>
      </c>
      <c r="E664" s="2" t="s">
        <v>120</v>
      </c>
      <c r="F664" s="23" t="s">
        <v>38</v>
      </c>
      <c r="G664" s="23" t="s">
        <v>38</v>
      </c>
    </row>
    <row r="665" spans="2:7" ht="72" x14ac:dyDescent="0.25">
      <c r="B665" s="4" t="s">
        <v>956</v>
      </c>
      <c r="C665" s="23" t="s">
        <v>957</v>
      </c>
      <c r="D665" s="1"/>
      <c r="E665" s="2"/>
      <c r="F665" s="2"/>
      <c r="G665" s="2"/>
    </row>
    <row r="666" spans="2:7" ht="36" x14ac:dyDescent="0.25">
      <c r="B666" s="4" t="s">
        <v>958</v>
      </c>
      <c r="C666" s="23" t="s">
        <v>959</v>
      </c>
      <c r="D666" s="7">
        <f>72*80</f>
        <v>5760</v>
      </c>
      <c r="E666" s="2" t="s">
        <v>11</v>
      </c>
      <c r="F666" s="23" t="s">
        <v>12</v>
      </c>
      <c r="G666" s="23" t="s">
        <v>12</v>
      </c>
    </row>
    <row r="667" spans="2:7" ht="36" x14ac:dyDescent="0.25">
      <c r="B667" s="4" t="s">
        <v>960</v>
      </c>
      <c r="C667" s="23" t="s">
        <v>959</v>
      </c>
      <c r="D667" s="7">
        <v>1651</v>
      </c>
      <c r="E667" s="2" t="s">
        <v>11</v>
      </c>
      <c r="F667" s="23" t="s">
        <v>17</v>
      </c>
      <c r="G667" s="23" t="s">
        <v>17</v>
      </c>
    </row>
    <row r="668" spans="2:7" ht="45" x14ac:dyDescent="0.25">
      <c r="B668" s="4" t="s">
        <v>961</v>
      </c>
      <c r="C668" s="23" t="s">
        <v>959</v>
      </c>
      <c r="D668" s="7">
        <v>7850</v>
      </c>
      <c r="E668" s="2" t="s">
        <v>11</v>
      </c>
      <c r="F668" s="23" t="s">
        <v>17</v>
      </c>
      <c r="G668" s="23" t="s">
        <v>17</v>
      </c>
    </row>
    <row r="669" spans="2:7" ht="36" x14ac:dyDescent="0.25">
      <c r="B669" s="4" t="s">
        <v>962</v>
      </c>
      <c r="C669" s="23" t="s">
        <v>959</v>
      </c>
      <c r="D669" s="7">
        <v>3302</v>
      </c>
      <c r="E669" s="2" t="s">
        <v>11</v>
      </c>
      <c r="F669" s="23" t="s">
        <v>20</v>
      </c>
      <c r="G669" s="23" t="s">
        <v>20</v>
      </c>
    </row>
    <row r="670" spans="2:7" ht="36" x14ac:dyDescent="0.25">
      <c r="B670" s="4" t="s">
        <v>963</v>
      </c>
      <c r="C670" s="23" t="s">
        <v>959</v>
      </c>
      <c r="D670" s="7">
        <v>1980</v>
      </c>
      <c r="E670" s="2" t="s">
        <v>36</v>
      </c>
      <c r="F670" s="2" t="s">
        <v>20</v>
      </c>
      <c r="G670" s="2" t="s">
        <v>20</v>
      </c>
    </row>
    <row r="671" spans="2:7" ht="36" x14ac:dyDescent="0.25">
      <c r="B671" s="4" t="s">
        <v>964</v>
      </c>
      <c r="C671" s="23" t="s">
        <v>959</v>
      </c>
      <c r="D671" s="7">
        <v>4970</v>
      </c>
      <c r="E671" s="2" t="s">
        <v>11</v>
      </c>
      <c r="F671" s="2" t="s">
        <v>22</v>
      </c>
      <c r="G671" s="2" t="s">
        <v>22</v>
      </c>
    </row>
    <row r="672" spans="2:7" ht="36" x14ac:dyDescent="0.25">
      <c r="B672" s="4" t="s">
        <v>965</v>
      </c>
      <c r="C672" s="23" t="s">
        <v>959</v>
      </c>
      <c r="D672" s="7">
        <v>4976</v>
      </c>
      <c r="E672" s="2" t="s">
        <v>11</v>
      </c>
      <c r="F672" s="2" t="s">
        <v>22</v>
      </c>
      <c r="G672" s="2" t="s">
        <v>22</v>
      </c>
    </row>
    <row r="673" spans="2:7" ht="36" x14ac:dyDescent="0.25">
      <c r="B673" s="4" t="s">
        <v>966</v>
      </c>
      <c r="C673" s="22" t="s">
        <v>959</v>
      </c>
      <c r="D673" s="1">
        <v>7250</v>
      </c>
      <c r="E673" s="41" t="s">
        <v>967</v>
      </c>
      <c r="F673" s="23" t="s">
        <v>20</v>
      </c>
      <c r="G673" s="23" t="s">
        <v>20</v>
      </c>
    </row>
    <row r="674" spans="2:7" ht="36" x14ac:dyDescent="0.25">
      <c r="B674" s="4" t="s">
        <v>968</v>
      </c>
      <c r="C674" s="23" t="s">
        <v>959</v>
      </c>
      <c r="D674" s="7">
        <v>1500</v>
      </c>
      <c r="E674" s="2" t="s">
        <v>36</v>
      </c>
      <c r="F674" s="2" t="s">
        <v>22</v>
      </c>
      <c r="G674" s="2" t="s">
        <v>22</v>
      </c>
    </row>
    <row r="675" spans="2:7" ht="36" x14ac:dyDescent="0.25">
      <c r="B675" s="4" t="s">
        <v>969</v>
      </c>
      <c r="C675" s="22" t="s">
        <v>959</v>
      </c>
      <c r="D675" s="1">
        <v>2477.06</v>
      </c>
      <c r="E675" s="41" t="s">
        <v>970</v>
      </c>
      <c r="F675" s="23" t="s">
        <v>33</v>
      </c>
      <c r="G675" s="23" t="s">
        <v>33</v>
      </c>
    </row>
    <row r="676" spans="2:7" ht="36" x14ac:dyDescent="0.25">
      <c r="B676" s="4" t="s">
        <v>971</v>
      </c>
      <c r="C676" s="22" t="s">
        <v>959</v>
      </c>
      <c r="D676" s="1">
        <v>13000</v>
      </c>
      <c r="E676" s="2" t="s">
        <v>36</v>
      </c>
      <c r="F676" s="23" t="s">
        <v>81</v>
      </c>
      <c r="G676" s="23" t="s">
        <v>37</v>
      </c>
    </row>
    <row r="677" spans="2:7" ht="36" x14ac:dyDescent="0.25">
      <c r="B677" s="4" t="s">
        <v>972</v>
      </c>
      <c r="C677" s="22" t="s">
        <v>959</v>
      </c>
      <c r="D677" s="1">
        <v>10700</v>
      </c>
      <c r="E677" s="2" t="s">
        <v>36</v>
      </c>
      <c r="F677" s="23" t="s">
        <v>37</v>
      </c>
      <c r="G677" s="23" t="s">
        <v>37</v>
      </c>
    </row>
    <row r="678" spans="2:7" ht="36" x14ac:dyDescent="0.25">
      <c r="B678" s="4" t="s">
        <v>973</v>
      </c>
      <c r="C678" s="22" t="s">
        <v>959</v>
      </c>
      <c r="D678" s="1">
        <v>9700</v>
      </c>
      <c r="E678" s="2" t="s">
        <v>974</v>
      </c>
      <c r="F678" s="23" t="s">
        <v>37</v>
      </c>
      <c r="G678" s="23" t="s">
        <v>37</v>
      </c>
    </row>
    <row r="679" spans="2:7" ht="36" x14ac:dyDescent="0.25">
      <c r="B679" s="4" t="s">
        <v>975</v>
      </c>
      <c r="C679" s="22" t="s">
        <v>959</v>
      </c>
      <c r="D679" s="1">
        <v>3500</v>
      </c>
      <c r="E679" s="1" t="s">
        <v>45</v>
      </c>
      <c r="F679" s="23" t="s">
        <v>38</v>
      </c>
      <c r="G679" s="23" t="s">
        <v>38</v>
      </c>
    </row>
    <row r="680" spans="2:7" ht="36" x14ac:dyDescent="0.25">
      <c r="B680" s="4" t="s">
        <v>976</v>
      </c>
      <c r="C680" s="22" t="s">
        <v>959</v>
      </c>
      <c r="D680" s="1">
        <v>2268.9</v>
      </c>
      <c r="E680" s="41" t="s">
        <v>977</v>
      </c>
      <c r="F680" s="23" t="s">
        <v>38</v>
      </c>
      <c r="G680" s="23" t="s">
        <v>38</v>
      </c>
    </row>
    <row r="681" spans="2:7" ht="36" x14ac:dyDescent="0.25">
      <c r="B681" s="4" t="s">
        <v>978</v>
      </c>
      <c r="C681" s="22" t="s">
        <v>959</v>
      </c>
      <c r="D681" s="1">
        <v>3853.21</v>
      </c>
      <c r="E681" s="2" t="s">
        <v>120</v>
      </c>
      <c r="F681" s="23" t="s">
        <v>38</v>
      </c>
      <c r="G681" s="23" t="s">
        <v>38</v>
      </c>
    </row>
    <row r="682" spans="2:7" ht="36" x14ac:dyDescent="0.25">
      <c r="B682" s="4" t="s">
        <v>979</v>
      </c>
      <c r="C682" s="22" t="s">
        <v>959</v>
      </c>
      <c r="D682" s="1">
        <v>2495</v>
      </c>
      <c r="E682" s="41" t="s">
        <v>980</v>
      </c>
      <c r="F682" s="23" t="s">
        <v>38</v>
      </c>
      <c r="G682" s="23" t="s">
        <v>38</v>
      </c>
    </row>
    <row r="683" spans="2:7" ht="36" x14ac:dyDescent="0.25">
      <c r="B683" s="4" t="s">
        <v>981</v>
      </c>
      <c r="C683" s="22" t="s">
        <v>959</v>
      </c>
      <c r="D683" s="1">
        <v>2700</v>
      </c>
      <c r="E683" s="41" t="s">
        <v>980</v>
      </c>
      <c r="F683" s="23" t="s">
        <v>83</v>
      </c>
      <c r="G683" s="23" t="s">
        <v>982</v>
      </c>
    </row>
    <row r="684" spans="2:7" ht="36" x14ac:dyDescent="0.25">
      <c r="B684" s="4" t="s">
        <v>983</v>
      </c>
      <c r="C684" s="22" t="s">
        <v>959</v>
      </c>
      <c r="D684" s="1">
        <v>2700</v>
      </c>
      <c r="E684" s="41" t="s">
        <v>980</v>
      </c>
      <c r="F684" s="23" t="s">
        <v>83</v>
      </c>
      <c r="G684" s="23" t="s">
        <v>982</v>
      </c>
    </row>
    <row r="685" spans="2:7" ht="36" x14ac:dyDescent="0.25">
      <c r="B685" s="4" t="s">
        <v>984</v>
      </c>
      <c r="C685" s="22" t="s">
        <v>959</v>
      </c>
      <c r="D685" s="1">
        <v>2500</v>
      </c>
      <c r="E685" s="2" t="s">
        <v>36</v>
      </c>
      <c r="F685" s="23" t="s">
        <v>83</v>
      </c>
      <c r="G685" s="23" t="s">
        <v>982</v>
      </c>
    </row>
    <row r="686" spans="2:7" ht="36" x14ac:dyDescent="0.25">
      <c r="B686" s="4" t="s">
        <v>985</v>
      </c>
      <c r="C686" s="22" t="s">
        <v>959</v>
      </c>
      <c r="D686" s="1">
        <v>2250</v>
      </c>
      <c r="E686" s="2" t="s">
        <v>120</v>
      </c>
      <c r="F686" s="23" t="s">
        <v>83</v>
      </c>
      <c r="G686" s="23" t="s">
        <v>83</v>
      </c>
    </row>
    <row r="687" spans="2:7" ht="36" x14ac:dyDescent="0.25">
      <c r="B687" s="4" t="s">
        <v>986</v>
      </c>
      <c r="C687" s="22" t="s">
        <v>959</v>
      </c>
      <c r="D687" s="1">
        <v>1651.38</v>
      </c>
      <c r="E687" s="41" t="s">
        <v>980</v>
      </c>
      <c r="F687" s="23" t="s">
        <v>83</v>
      </c>
      <c r="G687" s="23" t="s">
        <v>83</v>
      </c>
    </row>
    <row r="688" spans="2:7" ht="36" x14ac:dyDescent="0.25">
      <c r="B688" s="4" t="s">
        <v>987</v>
      </c>
      <c r="C688" s="22" t="s">
        <v>959</v>
      </c>
      <c r="D688" s="1">
        <v>2500</v>
      </c>
      <c r="E688" s="2" t="s">
        <v>36</v>
      </c>
      <c r="F688" s="23" t="s">
        <v>83</v>
      </c>
      <c r="G688" s="23" t="s">
        <v>982</v>
      </c>
    </row>
    <row r="689" spans="2:7" ht="36" x14ac:dyDescent="0.25">
      <c r="B689" s="4" t="s">
        <v>988</v>
      </c>
      <c r="C689" s="22" t="s">
        <v>959</v>
      </c>
      <c r="D689" s="1">
        <v>2700</v>
      </c>
      <c r="E689" s="41" t="s">
        <v>980</v>
      </c>
      <c r="F689" s="23" t="s">
        <v>83</v>
      </c>
      <c r="G689" s="23" t="s">
        <v>982</v>
      </c>
    </row>
    <row r="690" spans="2:7" ht="45" x14ac:dyDescent="0.25">
      <c r="B690" s="4" t="s">
        <v>989</v>
      </c>
      <c r="C690" s="23" t="s">
        <v>990</v>
      </c>
      <c r="D690" s="1"/>
      <c r="E690" s="2"/>
      <c r="F690" s="2"/>
      <c r="G690" s="2"/>
    </row>
    <row r="691" spans="2:7" ht="45" x14ac:dyDescent="0.25">
      <c r="B691" s="4" t="s">
        <v>991</v>
      </c>
      <c r="C691" s="23" t="s">
        <v>990</v>
      </c>
      <c r="D691" s="1">
        <v>2800</v>
      </c>
      <c r="E691" s="2" t="s">
        <v>27</v>
      </c>
      <c r="F691" s="2" t="s">
        <v>33</v>
      </c>
      <c r="G691" s="2" t="s">
        <v>33</v>
      </c>
    </row>
    <row r="692" spans="2:7" ht="45" x14ac:dyDescent="0.25">
      <c r="B692" s="4" t="s">
        <v>992</v>
      </c>
      <c r="C692" s="23" t="s">
        <v>990</v>
      </c>
      <c r="D692" s="1">
        <v>300</v>
      </c>
      <c r="E692" s="2" t="s">
        <v>62</v>
      </c>
      <c r="F692" s="2" t="s">
        <v>40</v>
      </c>
      <c r="G692" s="2" t="s">
        <v>40</v>
      </c>
    </row>
    <row r="693" spans="2:7" ht="72" x14ac:dyDescent="0.25">
      <c r="B693" s="4" t="s">
        <v>993</v>
      </c>
      <c r="C693" s="23" t="s">
        <v>994</v>
      </c>
      <c r="D693" s="1"/>
      <c r="E693" s="2"/>
      <c r="F693" s="23"/>
      <c r="G693" s="23"/>
    </row>
    <row r="694" spans="2:7" ht="54" x14ac:dyDescent="0.25">
      <c r="B694" s="4" t="s">
        <v>995</v>
      </c>
      <c r="C694" s="23" t="s">
        <v>996</v>
      </c>
      <c r="D694" s="7">
        <v>5190</v>
      </c>
      <c r="E694" s="1" t="s">
        <v>844</v>
      </c>
      <c r="F694" s="23" t="s">
        <v>12</v>
      </c>
      <c r="G694" s="23" t="s">
        <v>12</v>
      </c>
    </row>
    <row r="695" spans="2:7" ht="45" x14ac:dyDescent="0.25">
      <c r="B695" s="4" t="s">
        <v>997</v>
      </c>
      <c r="C695" s="23" t="s">
        <v>998</v>
      </c>
      <c r="D695" s="1">
        <v>1430.38</v>
      </c>
      <c r="E695" s="2" t="s">
        <v>11</v>
      </c>
      <c r="F695" s="23" t="s">
        <v>28</v>
      </c>
      <c r="G695" s="23" t="s">
        <v>28</v>
      </c>
    </row>
    <row r="696" spans="2:7" ht="45" x14ac:dyDescent="0.25">
      <c r="B696" s="4" t="s">
        <v>999</v>
      </c>
      <c r="C696" s="23" t="s">
        <v>998</v>
      </c>
      <c r="D696" s="1">
        <f>120*40+1504</f>
        <v>6304</v>
      </c>
      <c r="E696" s="2" t="s">
        <v>11</v>
      </c>
      <c r="F696" s="23" t="s">
        <v>12</v>
      </c>
      <c r="G696" s="23" t="s">
        <v>12</v>
      </c>
    </row>
    <row r="697" spans="2:7" ht="27" x14ac:dyDescent="0.25">
      <c r="B697" s="4" t="s">
        <v>1000</v>
      </c>
      <c r="C697" s="23" t="s">
        <v>1001</v>
      </c>
      <c r="D697" s="1"/>
      <c r="E697" s="2"/>
      <c r="F697" s="23" t="s">
        <v>15</v>
      </c>
      <c r="G697" s="23" t="s">
        <v>15</v>
      </c>
    </row>
    <row r="698" spans="2:7" ht="45" x14ac:dyDescent="0.25">
      <c r="B698" s="4" t="s">
        <v>1002</v>
      </c>
      <c r="C698" s="23" t="s">
        <v>998</v>
      </c>
      <c r="D698" s="1">
        <v>400</v>
      </c>
      <c r="E698" s="2" t="s">
        <v>11</v>
      </c>
      <c r="F698" s="23" t="s">
        <v>15</v>
      </c>
      <c r="G698" s="23" t="s">
        <v>15</v>
      </c>
    </row>
    <row r="699" spans="2:7" ht="27" x14ac:dyDescent="0.25">
      <c r="B699" s="4" t="s">
        <v>1003</v>
      </c>
      <c r="C699" s="23" t="s">
        <v>1001</v>
      </c>
      <c r="D699" s="1">
        <f>1770</f>
        <v>1770</v>
      </c>
      <c r="E699" s="2" t="s">
        <v>11</v>
      </c>
      <c r="F699" s="23" t="s">
        <v>17</v>
      </c>
      <c r="G699" s="23" t="s">
        <v>17</v>
      </c>
    </row>
    <row r="700" spans="2:7" ht="45" x14ac:dyDescent="0.25">
      <c r="B700" s="4" t="s">
        <v>1004</v>
      </c>
      <c r="C700" s="23" t="s">
        <v>998</v>
      </c>
      <c r="D700" s="1">
        <v>4060</v>
      </c>
      <c r="E700" s="2" t="s">
        <v>11</v>
      </c>
      <c r="F700" s="23" t="s">
        <v>17</v>
      </c>
      <c r="G700" s="23" t="s">
        <v>17</v>
      </c>
    </row>
    <row r="701" spans="2:7" ht="27" x14ac:dyDescent="0.25">
      <c r="B701" s="4" t="s">
        <v>1005</v>
      </c>
      <c r="C701" s="23" t="s">
        <v>996</v>
      </c>
      <c r="D701" s="1">
        <v>640</v>
      </c>
      <c r="E701" s="2" t="s">
        <v>1006</v>
      </c>
      <c r="F701" s="23" t="s">
        <v>22</v>
      </c>
      <c r="G701" s="23" t="s">
        <v>22</v>
      </c>
    </row>
    <row r="702" spans="2:7" ht="45" x14ac:dyDescent="0.25">
      <c r="B702" s="4" t="s">
        <v>1007</v>
      </c>
      <c r="C702" s="23" t="s">
        <v>998</v>
      </c>
      <c r="D702" s="1">
        <v>4970</v>
      </c>
      <c r="E702" s="2" t="s">
        <v>11</v>
      </c>
      <c r="F702" s="23" t="s">
        <v>22</v>
      </c>
      <c r="G702" s="23" t="s">
        <v>22</v>
      </c>
    </row>
    <row r="703" spans="2:7" ht="45" x14ac:dyDescent="0.25">
      <c r="B703" s="4" t="s">
        <v>1008</v>
      </c>
      <c r="C703" s="23" t="s">
        <v>998</v>
      </c>
      <c r="D703" s="1">
        <v>9952</v>
      </c>
      <c r="E703" s="2" t="s">
        <v>11</v>
      </c>
      <c r="F703" s="23" t="s">
        <v>22</v>
      </c>
      <c r="G703" s="23" t="s">
        <v>22</v>
      </c>
    </row>
    <row r="704" spans="2:7" ht="72" x14ac:dyDescent="0.25">
      <c r="B704" s="4" t="s">
        <v>1009</v>
      </c>
      <c r="C704" s="23" t="s">
        <v>1010</v>
      </c>
      <c r="D704" s="1">
        <v>2383.15</v>
      </c>
      <c r="E704" s="2" t="s">
        <v>1011</v>
      </c>
      <c r="F704" s="23" t="s">
        <v>22</v>
      </c>
      <c r="G704" s="23" t="s">
        <v>22</v>
      </c>
    </row>
    <row r="705" spans="2:7" ht="36" x14ac:dyDescent="0.25">
      <c r="B705" s="4" t="s">
        <v>1012</v>
      </c>
      <c r="C705" s="23" t="s">
        <v>996</v>
      </c>
      <c r="D705" s="1">
        <v>1500</v>
      </c>
      <c r="E705" s="2" t="s">
        <v>1013</v>
      </c>
      <c r="F705" s="23" t="s">
        <v>22</v>
      </c>
      <c r="G705" s="23" t="s">
        <v>22</v>
      </c>
    </row>
    <row r="706" spans="2:7" ht="27" x14ac:dyDescent="0.25">
      <c r="B706" s="4" t="s">
        <v>1014</v>
      </c>
      <c r="C706" s="23" t="s">
        <v>996</v>
      </c>
      <c r="D706" s="1">
        <v>1514.69</v>
      </c>
      <c r="E706" s="2" t="s">
        <v>1015</v>
      </c>
      <c r="F706" s="23" t="s">
        <v>37</v>
      </c>
      <c r="G706" s="23" t="s">
        <v>38</v>
      </c>
    </row>
    <row r="707" spans="2:7" ht="27" x14ac:dyDescent="0.25">
      <c r="B707" s="4" t="s">
        <v>1016</v>
      </c>
      <c r="C707" s="23" t="s">
        <v>996</v>
      </c>
      <c r="D707" s="1">
        <v>477.84</v>
      </c>
      <c r="E707" s="2" t="s">
        <v>1015</v>
      </c>
      <c r="F707" s="23" t="s">
        <v>37</v>
      </c>
      <c r="G707" s="23" t="s">
        <v>38</v>
      </c>
    </row>
    <row r="708" spans="2:7" ht="36" x14ac:dyDescent="0.25">
      <c r="B708" s="4" t="s">
        <v>1017</v>
      </c>
      <c r="C708" s="23" t="s">
        <v>1018</v>
      </c>
      <c r="D708" s="1">
        <v>1500</v>
      </c>
      <c r="E708" s="2" t="s">
        <v>880</v>
      </c>
      <c r="F708" s="23" t="s">
        <v>83</v>
      </c>
      <c r="G708" s="23" t="s">
        <v>40</v>
      </c>
    </row>
    <row r="709" spans="2:7" ht="45" x14ac:dyDescent="0.25">
      <c r="B709" s="4" t="s">
        <v>1019</v>
      </c>
      <c r="C709" s="23" t="s">
        <v>998</v>
      </c>
      <c r="D709" s="31">
        <f>6378.64+1125.08+16422.02</f>
        <v>23925.74</v>
      </c>
      <c r="E709" s="2" t="s">
        <v>1020</v>
      </c>
      <c r="F709" s="23" t="s">
        <v>40</v>
      </c>
      <c r="G709" s="23" t="s">
        <v>40</v>
      </c>
    </row>
    <row r="710" spans="2:7" ht="36" x14ac:dyDescent="0.25">
      <c r="B710" s="35" t="s">
        <v>1021</v>
      </c>
      <c r="C710" s="23" t="s">
        <v>1018</v>
      </c>
      <c r="D710" s="31">
        <v>6265</v>
      </c>
      <c r="E710" s="2" t="s">
        <v>11</v>
      </c>
      <c r="F710" s="23" t="s">
        <v>40</v>
      </c>
      <c r="G710" s="23" t="s">
        <v>828</v>
      </c>
    </row>
    <row r="711" spans="2:7" ht="72" x14ac:dyDescent="0.25">
      <c r="B711" s="4" t="s">
        <v>1022</v>
      </c>
      <c r="C711" s="23" t="s">
        <v>1023</v>
      </c>
      <c r="D711" s="1"/>
      <c r="E711" s="2"/>
      <c r="F711" s="23"/>
      <c r="G711" s="23"/>
    </row>
    <row r="712" spans="2:7" ht="18" x14ac:dyDescent="0.25">
      <c r="B712" s="4" t="s">
        <v>1024</v>
      </c>
      <c r="C712" s="23" t="s">
        <v>1025</v>
      </c>
      <c r="D712" s="5">
        <v>1520</v>
      </c>
      <c r="E712" s="23" t="s">
        <v>11</v>
      </c>
      <c r="F712" s="23" t="s">
        <v>17</v>
      </c>
      <c r="G712" s="23" t="s">
        <v>20</v>
      </c>
    </row>
    <row r="713" spans="2:7" ht="36" x14ac:dyDescent="0.25">
      <c r="B713" s="4" t="s">
        <v>1026</v>
      </c>
      <c r="C713" s="22" t="s">
        <v>1027</v>
      </c>
      <c r="D713" s="7">
        <v>2100</v>
      </c>
      <c r="E713" s="2" t="s">
        <v>1028</v>
      </c>
      <c r="F713" s="2"/>
      <c r="G713" s="2" t="s">
        <v>22</v>
      </c>
    </row>
    <row r="714" spans="2:7" ht="54" x14ac:dyDescent="0.25">
      <c r="B714" s="4" t="s">
        <v>1029</v>
      </c>
      <c r="C714" s="22" t="s">
        <v>1030</v>
      </c>
      <c r="D714" s="7">
        <v>2500</v>
      </c>
      <c r="E714" s="2" t="s">
        <v>1011</v>
      </c>
      <c r="F714" s="2" t="s">
        <v>22</v>
      </c>
      <c r="G714" s="2" t="s">
        <v>22</v>
      </c>
    </row>
    <row r="715" spans="2:7" ht="54" x14ac:dyDescent="0.25">
      <c r="B715" s="4" t="s">
        <v>1029</v>
      </c>
      <c r="C715" s="22" t="s">
        <v>1030</v>
      </c>
      <c r="D715" s="7">
        <v>2500</v>
      </c>
      <c r="E715" s="2" t="s">
        <v>1011</v>
      </c>
      <c r="F715" s="2" t="s">
        <v>22</v>
      </c>
      <c r="G715" s="2" t="s">
        <v>22</v>
      </c>
    </row>
    <row r="716" spans="2:7" ht="54" x14ac:dyDescent="0.25">
      <c r="B716" s="4" t="s">
        <v>1031</v>
      </c>
      <c r="C716" s="22" t="s">
        <v>1030</v>
      </c>
      <c r="D716" s="7">
        <v>2090</v>
      </c>
      <c r="E716" s="2" t="s">
        <v>1011</v>
      </c>
      <c r="F716" s="2" t="s">
        <v>33</v>
      </c>
      <c r="G716" s="2" t="s">
        <v>33</v>
      </c>
    </row>
    <row r="717" spans="2:7" ht="45" x14ac:dyDescent="0.25">
      <c r="B717" s="4" t="s">
        <v>1032</v>
      </c>
      <c r="C717" s="22" t="s">
        <v>1033</v>
      </c>
      <c r="D717" s="7">
        <v>8000</v>
      </c>
      <c r="E717" s="2" t="s">
        <v>36</v>
      </c>
      <c r="F717" s="2" t="s">
        <v>81</v>
      </c>
      <c r="G717" s="2" t="s">
        <v>81</v>
      </c>
    </row>
    <row r="718" spans="2:7" ht="36" x14ac:dyDescent="0.25">
      <c r="B718" s="4" t="s">
        <v>1034</v>
      </c>
      <c r="C718" s="23" t="s">
        <v>1035</v>
      </c>
      <c r="D718" s="1"/>
      <c r="E718" s="2"/>
      <c r="F718" s="2"/>
      <c r="G718" s="2"/>
    </row>
    <row r="719" spans="2:7" ht="36" x14ac:dyDescent="0.25">
      <c r="B719" s="4" t="s">
        <v>1036</v>
      </c>
      <c r="C719" s="23" t="s">
        <v>1035</v>
      </c>
      <c r="D719" s="1">
        <v>2000</v>
      </c>
      <c r="E719" s="2" t="s">
        <v>62</v>
      </c>
      <c r="F719" s="2" t="s">
        <v>83</v>
      </c>
      <c r="G719" s="2" t="s">
        <v>83</v>
      </c>
    </row>
    <row r="720" spans="2:7" x14ac:dyDescent="0.25">
      <c r="B720" s="4" t="s">
        <v>1037</v>
      </c>
      <c r="C720" s="22"/>
      <c r="D720" s="1"/>
      <c r="E720" s="2"/>
      <c r="F720" s="23"/>
      <c r="G720" s="23"/>
    </row>
    <row r="721" spans="2:7" x14ac:dyDescent="0.25">
      <c r="B721" s="4" t="s">
        <v>1038</v>
      </c>
      <c r="C721" s="23"/>
      <c r="D721" s="1"/>
      <c r="E721" s="2"/>
      <c r="F721" s="23"/>
      <c r="G721" s="23"/>
    </row>
    <row r="722" spans="2:7" ht="45" x14ac:dyDescent="0.25">
      <c r="B722" s="4" t="s">
        <v>1039</v>
      </c>
      <c r="C722" s="23" t="s">
        <v>1040</v>
      </c>
      <c r="D722" s="1">
        <f>6300.85+9073.22+9521.28+147.64+11844.64+7674.4+14827.52+347.5+7177.16+12469.41+11164.47+250.2+16596.36+9147.6+13097.04+12922.8+7986+278+10367.28+305.8+14142.48+15100.8+10454.4+9002.4+13140.6+278+13285.8+208.5+7260+11325.6+11949.96+10962.6+278+9292.8+8247.36+4646.4+10338.24+250.2+8537.76+11340.12+347.5+16422.12+6098.4+152.9+10497.96+5880.6+15972</f>
        <v>386912.67</v>
      </c>
      <c r="E722" s="41" t="s">
        <v>11</v>
      </c>
      <c r="F722" s="2" t="s">
        <v>28</v>
      </c>
      <c r="G722" s="2" t="s">
        <v>40</v>
      </c>
    </row>
    <row r="723" spans="2:7" ht="18" x14ac:dyDescent="0.25">
      <c r="B723" s="4" t="s">
        <v>1041</v>
      </c>
      <c r="C723" s="23" t="s">
        <v>1042</v>
      </c>
      <c r="D723" s="31">
        <f>118607.28+803.53+22230.54+4348.4+22858.86+104068.85+1000.7+77925.99+1171.03+15943.63+5935.45+2943.25+620.3+3231.18+709.31+2895.68+777.44+1844.51+523.53+1197.64+169.55+1548.74+1033.83+3593.28+827.06+11620.12+4800.41+21601.99+1075.19+18604.33+4322.99+107310.73+933.55</f>
        <v>567078.87000000011</v>
      </c>
      <c r="E723" s="41" t="s">
        <v>11</v>
      </c>
      <c r="F723" s="2" t="s">
        <v>28</v>
      </c>
      <c r="G723" s="2" t="s">
        <v>40</v>
      </c>
    </row>
    <row r="724" spans="2:7" ht="36" x14ac:dyDescent="0.25">
      <c r="B724" s="4" t="s">
        <v>1043</v>
      </c>
      <c r="C724" s="23" t="s">
        <v>1042</v>
      </c>
      <c r="D724" s="32">
        <f>18225.38+18006.95+15987.83+17842.54+1641.37+1033.28+919.57+964.06+964.06+929.45+499.33+4426.77</f>
        <v>81440.590000000011</v>
      </c>
      <c r="E724" s="41" t="s">
        <v>11</v>
      </c>
      <c r="F724" s="2" t="s">
        <v>28</v>
      </c>
      <c r="G724" s="2" t="s">
        <v>40</v>
      </c>
    </row>
    <row r="725" spans="2:7" ht="36" x14ac:dyDescent="0.25">
      <c r="B725" s="4" t="s">
        <v>1044</v>
      </c>
      <c r="C725" s="23" t="s">
        <v>1045</v>
      </c>
      <c r="D725" s="31">
        <v>130000</v>
      </c>
      <c r="E725" s="41" t="s">
        <v>11</v>
      </c>
      <c r="F725" s="2" t="s">
        <v>28</v>
      </c>
      <c r="G725" s="2" t="s">
        <v>40</v>
      </c>
    </row>
    <row r="726" spans="2:7" ht="18" x14ac:dyDescent="0.25">
      <c r="B726" s="4" t="s">
        <v>1046</v>
      </c>
      <c r="C726" s="23" t="s">
        <v>1045</v>
      </c>
      <c r="D726" s="31">
        <v>30240</v>
      </c>
      <c r="E726" s="41" t="s">
        <v>11</v>
      </c>
      <c r="F726" s="2" t="s">
        <v>12</v>
      </c>
      <c r="G726" s="2" t="s">
        <v>12</v>
      </c>
    </row>
    <row r="727" spans="2:7" ht="27" x14ac:dyDescent="0.25">
      <c r="B727" s="4" t="s">
        <v>1047</v>
      </c>
      <c r="C727" s="23" t="s">
        <v>1048</v>
      </c>
      <c r="D727" s="31">
        <v>2000</v>
      </c>
      <c r="E727" s="41" t="s">
        <v>62</v>
      </c>
      <c r="F727" s="2" t="s">
        <v>38</v>
      </c>
      <c r="G727" s="2" t="s">
        <v>38</v>
      </c>
    </row>
    <row r="728" spans="2:7" x14ac:dyDescent="0.25">
      <c r="B728" s="4" t="s">
        <v>1049</v>
      </c>
      <c r="C728" s="23"/>
      <c r="D728" s="31">
        <v>1100</v>
      </c>
      <c r="E728" s="41" t="s">
        <v>62</v>
      </c>
      <c r="F728" s="2" t="s">
        <v>38</v>
      </c>
      <c r="G728" s="2" t="s">
        <v>38</v>
      </c>
    </row>
    <row r="729" spans="2:7" ht="18" x14ac:dyDescent="0.25">
      <c r="B729" s="4" t="s">
        <v>1050</v>
      </c>
      <c r="C729" s="22" t="s">
        <v>1051</v>
      </c>
      <c r="D729" s="14"/>
      <c r="E729" s="2"/>
      <c r="F729" s="23"/>
      <c r="G729" s="23"/>
    </row>
    <row r="730" spans="2:7" ht="81" x14ac:dyDescent="0.25">
      <c r="B730" s="4" t="s">
        <v>1052</v>
      </c>
      <c r="C730" s="22" t="s">
        <v>1053</v>
      </c>
      <c r="D730" s="31">
        <v>1800</v>
      </c>
      <c r="E730" s="41" t="s">
        <v>11</v>
      </c>
      <c r="F730" s="2" t="s">
        <v>33</v>
      </c>
      <c r="G730" s="2" t="s">
        <v>33</v>
      </c>
    </row>
    <row r="731" spans="2:7" x14ac:dyDescent="0.25">
      <c r="B731" s="4" t="s">
        <v>1054</v>
      </c>
      <c r="C731" s="22"/>
      <c r="D731" s="1"/>
      <c r="E731" s="2"/>
      <c r="F731" s="23"/>
      <c r="G731" s="23"/>
    </row>
    <row r="732" spans="2:7" ht="27" x14ac:dyDescent="0.25">
      <c r="B732" s="4" t="s">
        <v>1055</v>
      </c>
      <c r="C732" s="23" t="s">
        <v>1056</v>
      </c>
      <c r="D732" s="5"/>
      <c r="E732" s="2"/>
      <c r="F732" s="2"/>
      <c r="G732" s="2"/>
    </row>
    <row r="733" spans="2:7" ht="27" x14ac:dyDescent="0.25">
      <c r="B733" s="4" t="s">
        <v>1057</v>
      </c>
      <c r="C733" s="23" t="s">
        <v>1056</v>
      </c>
      <c r="D733" s="5"/>
      <c r="E733" s="2"/>
      <c r="F733" s="2"/>
      <c r="G733" s="2"/>
    </row>
    <row r="734" spans="2:7" ht="18" x14ac:dyDescent="0.25">
      <c r="B734" s="4" t="s">
        <v>1058</v>
      </c>
      <c r="C734" s="23"/>
      <c r="D734" s="5">
        <v>59.24</v>
      </c>
      <c r="E734" s="2" t="s">
        <v>11</v>
      </c>
      <c r="F734" s="2" t="s">
        <v>28</v>
      </c>
      <c r="G734" s="2" t="s">
        <v>28</v>
      </c>
    </row>
    <row r="735" spans="2:7" ht="18" x14ac:dyDescent="0.25">
      <c r="B735" s="4" t="s">
        <v>1059</v>
      </c>
      <c r="C735" s="23"/>
      <c r="D735" s="23">
        <v>7027.8</v>
      </c>
      <c r="E735" s="2" t="s">
        <v>11</v>
      </c>
      <c r="F735" s="2" t="s">
        <v>28</v>
      </c>
      <c r="G735" s="2" t="s">
        <v>28</v>
      </c>
    </row>
    <row r="736" spans="2:7" x14ac:dyDescent="0.25">
      <c r="B736" s="4" t="s">
        <v>1060</v>
      </c>
      <c r="C736" s="23"/>
      <c r="D736" s="23">
        <v>3085.5</v>
      </c>
      <c r="E736" s="2" t="s">
        <v>11</v>
      </c>
      <c r="F736" s="2" t="s">
        <v>28</v>
      </c>
      <c r="G736" s="2" t="s">
        <v>12</v>
      </c>
    </row>
    <row r="737" spans="2:7" x14ac:dyDescent="0.25">
      <c r="B737" s="4" t="s">
        <v>1061</v>
      </c>
      <c r="C737" s="23"/>
      <c r="D737" s="23">
        <v>3528.7</v>
      </c>
      <c r="E737" s="2" t="s">
        <v>11</v>
      </c>
      <c r="F737" s="2" t="s">
        <v>28</v>
      </c>
      <c r="G737" s="2" t="s">
        <v>12</v>
      </c>
    </row>
    <row r="738" spans="2:7" ht="18" x14ac:dyDescent="0.25">
      <c r="B738" s="4" t="s">
        <v>1062</v>
      </c>
      <c r="C738" s="23"/>
      <c r="D738" s="7">
        <v>10000</v>
      </c>
      <c r="E738" s="2" t="s">
        <v>11</v>
      </c>
      <c r="F738" s="2" t="s">
        <v>28</v>
      </c>
      <c r="G738" s="2" t="s">
        <v>12</v>
      </c>
    </row>
    <row r="739" spans="2:7" ht="18" x14ac:dyDescent="0.25">
      <c r="B739" s="4" t="s">
        <v>1063</v>
      </c>
      <c r="C739" s="23"/>
      <c r="D739" s="23">
        <v>1250</v>
      </c>
      <c r="E739" s="2" t="s">
        <v>11</v>
      </c>
      <c r="F739" s="2" t="s">
        <v>12</v>
      </c>
      <c r="G739" s="2" t="s">
        <v>12</v>
      </c>
    </row>
    <row r="740" spans="2:7" ht="36" x14ac:dyDescent="0.25">
      <c r="B740" s="4" t="s">
        <v>1064</v>
      </c>
      <c r="C740" s="3"/>
      <c r="D740" s="1">
        <v>600</v>
      </c>
      <c r="E740" s="23" t="s">
        <v>11</v>
      </c>
      <c r="F740" s="2" t="s">
        <v>12</v>
      </c>
      <c r="G740" s="2" t="s">
        <v>12</v>
      </c>
    </row>
    <row r="741" spans="2:7" ht="36" x14ac:dyDescent="0.25">
      <c r="B741" s="4" t="s">
        <v>1065</v>
      </c>
      <c r="C741" s="3"/>
      <c r="D741" s="1">
        <v>1300</v>
      </c>
      <c r="E741" s="23" t="s">
        <v>11</v>
      </c>
      <c r="F741" s="2" t="s">
        <v>12</v>
      </c>
      <c r="G741" s="2" t="s">
        <v>15</v>
      </c>
    </row>
    <row r="742" spans="2:7" ht="18" x14ac:dyDescent="0.25">
      <c r="B742" s="4" t="s">
        <v>1066</v>
      </c>
      <c r="C742" s="23"/>
      <c r="D742" s="7">
        <v>5000</v>
      </c>
      <c r="E742" s="2" t="s">
        <v>11</v>
      </c>
      <c r="F742" s="2" t="s">
        <v>15</v>
      </c>
      <c r="G742" s="2" t="s">
        <v>15</v>
      </c>
    </row>
    <row r="743" spans="2:7" ht="18" x14ac:dyDescent="0.25">
      <c r="B743" s="4" t="s">
        <v>1067</v>
      </c>
      <c r="C743" s="23"/>
      <c r="D743" s="7">
        <f>1900*4.9719</f>
        <v>9446.6099999999988</v>
      </c>
      <c r="E743" s="2" t="s">
        <v>11</v>
      </c>
      <c r="F743" s="2" t="s">
        <v>15</v>
      </c>
      <c r="G743" s="2" t="s">
        <v>15</v>
      </c>
    </row>
    <row r="744" spans="2:7" ht="18" x14ac:dyDescent="0.25">
      <c r="B744" s="4" t="s">
        <v>1068</v>
      </c>
      <c r="C744" s="23"/>
      <c r="D744" s="23">
        <v>7027.8</v>
      </c>
      <c r="E744" s="2" t="s">
        <v>11</v>
      </c>
      <c r="F744" s="2" t="s">
        <v>17</v>
      </c>
      <c r="G744" s="2" t="s">
        <v>17</v>
      </c>
    </row>
    <row r="745" spans="2:7" ht="18" x14ac:dyDescent="0.25">
      <c r="B745" s="4" t="s">
        <v>1069</v>
      </c>
      <c r="C745" s="23"/>
      <c r="D745" s="7">
        <v>12500</v>
      </c>
      <c r="E745" s="2" t="s">
        <v>11</v>
      </c>
      <c r="F745" s="2" t="s">
        <v>17</v>
      </c>
      <c r="G745" s="2" t="s">
        <v>17</v>
      </c>
    </row>
    <row r="746" spans="2:7" x14ac:dyDescent="0.25">
      <c r="B746" s="4" t="s">
        <v>1070</v>
      </c>
      <c r="C746" s="23"/>
      <c r="D746" s="7">
        <v>4628.5</v>
      </c>
      <c r="E746" s="2" t="s">
        <v>11</v>
      </c>
      <c r="F746" s="2" t="s">
        <v>20</v>
      </c>
      <c r="G746" s="2" t="s">
        <v>20</v>
      </c>
    </row>
    <row r="747" spans="2:7" x14ac:dyDescent="0.25">
      <c r="B747" s="4" t="s">
        <v>1071</v>
      </c>
      <c r="C747" s="23"/>
      <c r="D747" s="7">
        <v>2241</v>
      </c>
      <c r="E747" s="2" t="s">
        <v>11</v>
      </c>
      <c r="F747" s="2" t="s">
        <v>20</v>
      </c>
      <c r="G747" s="2" t="s">
        <v>20</v>
      </c>
    </row>
    <row r="748" spans="2:7" ht="27" x14ac:dyDescent="0.25">
      <c r="B748" s="4" t="s">
        <v>1072</v>
      </c>
      <c r="C748" s="23"/>
      <c r="D748" s="7">
        <f>480*5</f>
        <v>2400</v>
      </c>
      <c r="E748" s="2" t="s">
        <v>11</v>
      </c>
      <c r="F748" s="2" t="s">
        <v>22</v>
      </c>
      <c r="G748" s="2" t="s">
        <v>22</v>
      </c>
    </row>
    <row r="749" spans="2:7" ht="18" x14ac:dyDescent="0.25">
      <c r="B749" s="4" t="s">
        <v>1073</v>
      </c>
      <c r="C749" s="23"/>
      <c r="D749" s="7">
        <v>2000</v>
      </c>
      <c r="E749" s="2" t="s">
        <v>11</v>
      </c>
      <c r="F749" s="2" t="s">
        <v>22</v>
      </c>
      <c r="G749" s="2" t="s">
        <v>22</v>
      </c>
    </row>
    <row r="750" spans="2:7" ht="36" x14ac:dyDescent="0.25">
      <c r="B750" s="4" t="s">
        <v>1074</v>
      </c>
      <c r="C750" s="22"/>
      <c r="D750" s="5" t="s">
        <v>1075</v>
      </c>
      <c r="E750" s="2" t="s">
        <v>729</v>
      </c>
      <c r="F750" s="2" t="s">
        <v>15</v>
      </c>
      <c r="G750" s="2" t="s">
        <v>15</v>
      </c>
    </row>
    <row r="751" spans="2:7" ht="36" x14ac:dyDescent="0.25">
      <c r="B751" s="4" t="s">
        <v>1076</v>
      </c>
      <c r="C751" s="22"/>
      <c r="D751" s="5" t="s">
        <v>1077</v>
      </c>
      <c r="E751" s="2" t="s">
        <v>729</v>
      </c>
      <c r="F751" s="2" t="s">
        <v>15</v>
      </c>
      <c r="G751" s="2" t="s">
        <v>17</v>
      </c>
    </row>
    <row r="752" spans="2:7" ht="27" x14ac:dyDescent="0.25">
      <c r="B752" s="4" t="s">
        <v>1078</v>
      </c>
      <c r="C752" s="22"/>
      <c r="D752" s="5">
        <f>395*5</f>
        <v>1975</v>
      </c>
      <c r="E752" s="2" t="s">
        <v>729</v>
      </c>
      <c r="F752" s="2" t="s">
        <v>17</v>
      </c>
      <c r="G752" s="2" t="s">
        <v>17</v>
      </c>
    </row>
    <row r="753" spans="2:7" ht="27" x14ac:dyDescent="0.25">
      <c r="B753" s="4" t="s">
        <v>1079</v>
      </c>
      <c r="C753" s="23"/>
      <c r="D753" s="7">
        <v>746.39</v>
      </c>
      <c r="E753" s="2" t="s">
        <v>11</v>
      </c>
      <c r="F753" s="2"/>
      <c r="G753" s="2" t="s">
        <v>20</v>
      </c>
    </row>
    <row r="754" spans="2:7" ht="18" x14ac:dyDescent="0.25">
      <c r="B754" s="4" t="s">
        <v>1080</v>
      </c>
      <c r="C754" s="23"/>
      <c r="D754" s="7">
        <v>2000</v>
      </c>
      <c r="E754" s="2" t="s">
        <v>11</v>
      </c>
      <c r="F754" s="2" t="s">
        <v>22</v>
      </c>
      <c r="G754" s="2" t="s">
        <v>22</v>
      </c>
    </row>
    <row r="755" spans="2:7" ht="27" x14ac:dyDescent="0.25">
      <c r="B755" s="4" t="s">
        <v>1081</v>
      </c>
      <c r="C755" s="23"/>
      <c r="D755" s="7">
        <v>10731</v>
      </c>
      <c r="E755" s="2" t="s">
        <v>11</v>
      </c>
      <c r="F755" s="2" t="s">
        <v>33</v>
      </c>
      <c r="G755" s="2" t="s">
        <v>33</v>
      </c>
    </row>
    <row r="756" spans="2:7" ht="27" x14ac:dyDescent="0.25">
      <c r="B756" s="4" t="s">
        <v>1082</v>
      </c>
      <c r="C756" s="23"/>
      <c r="D756" s="7">
        <v>994.74</v>
      </c>
      <c r="E756" s="2" t="s">
        <v>11</v>
      </c>
      <c r="F756" s="2" t="s">
        <v>33</v>
      </c>
      <c r="G756" s="2" t="s">
        <v>33</v>
      </c>
    </row>
    <row r="757" spans="2:7" ht="45" x14ac:dyDescent="0.25">
      <c r="B757" s="4" t="s">
        <v>1083</v>
      </c>
      <c r="C757" s="23"/>
      <c r="D757" s="7">
        <v>70</v>
      </c>
      <c r="E757" s="2" t="s">
        <v>11</v>
      </c>
      <c r="F757" s="2" t="s">
        <v>33</v>
      </c>
      <c r="G757" s="2" t="s">
        <v>33</v>
      </c>
    </row>
    <row r="758" spans="2:7" ht="45" x14ac:dyDescent="0.25">
      <c r="B758" s="4" t="s">
        <v>1084</v>
      </c>
      <c r="C758" s="23"/>
      <c r="D758" s="7">
        <f>973+22</f>
        <v>995</v>
      </c>
      <c r="E758" s="2" t="s">
        <v>11</v>
      </c>
      <c r="F758" s="2" t="s">
        <v>33</v>
      </c>
      <c r="G758" s="2" t="s">
        <v>33</v>
      </c>
    </row>
    <row r="759" spans="2:7" ht="18" x14ac:dyDescent="0.25">
      <c r="B759" s="4" t="s">
        <v>1085</v>
      </c>
      <c r="C759" s="23"/>
      <c r="D759" s="23">
        <v>7027.8</v>
      </c>
      <c r="E759" s="2" t="s">
        <v>11</v>
      </c>
      <c r="F759" s="2" t="s">
        <v>33</v>
      </c>
      <c r="G759" s="2" t="s">
        <v>33</v>
      </c>
    </row>
    <row r="760" spans="2:7" ht="18" x14ac:dyDescent="0.25">
      <c r="B760" s="4" t="s">
        <v>1086</v>
      </c>
      <c r="C760" s="23"/>
      <c r="D760" s="23">
        <v>2293.6999999999998</v>
      </c>
      <c r="E760" s="2" t="s">
        <v>11</v>
      </c>
      <c r="F760" s="2" t="s">
        <v>33</v>
      </c>
      <c r="G760" s="2" t="s">
        <v>81</v>
      </c>
    </row>
    <row r="761" spans="2:7" ht="36" x14ac:dyDescent="0.25">
      <c r="B761" s="4" t="s">
        <v>1087</v>
      </c>
      <c r="C761" s="23"/>
      <c r="D761" s="7">
        <v>995</v>
      </c>
      <c r="E761" s="2" t="s">
        <v>11</v>
      </c>
      <c r="F761" s="2" t="s">
        <v>81</v>
      </c>
      <c r="G761" s="2" t="s">
        <v>81</v>
      </c>
    </row>
    <row r="762" spans="2:7" ht="18" x14ac:dyDescent="0.25">
      <c r="B762" s="4" t="s">
        <v>1088</v>
      </c>
      <c r="C762" s="23"/>
      <c r="D762" s="23">
        <f>3233.95+3233.95+3233.95</f>
        <v>9701.8499999999985</v>
      </c>
      <c r="E762" s="2" t="s">
        <v>11</v>
      </c>
      <c r="F762" s="2" t="s">
        <v>81</v>
      </c>
      <c r="G762" s="2" t="s">
        <v>81</v>
      </c>
    </row>
    <row r="763" spans="2:7" x14ac:dyDescent="0.25">
      <c r="B763" s="4" t="s">
        <v>1089</v>
      </c>
      <c r="C763" s="23"/>
      <c r="D763" s="7">
        <v>110</v>
      </c>
      <c r="E763" s="2" t="s">
        <v>11</v>
      </c>
      <c r="F763" s="2" t="s">
        <v>81</v>
      </c>
      <c r="G763" s="2" t="s">
        <v>37</v>
      </c>
    </row>
    <row r="764" spans="2:7" ht="18" x14ac:dyDescent="0.25">
      <c r="B764" s="4" t="s">
        <v>1090</v>
      </c>
      <c r="C764" s="23"/>
      <c r="D764" s="7">
        <f>650*5</f>
        <v>3250</v>
      </c>
      <c r="E764" s="2" t="s">
        <v>11</v>
      </c>
      <c r="F764" s="2" t="s">
        <v>37</v>
      </c>
      <c r="G764" s="2" t="s">
        <v>37</v>
      </c>
    </row>
    <row r="765" spans="2:7" ht="18" x14ac:dyDescent="0.25">
      <c r="B765" s="4" t="s">
        <v>1091</v>
      </c>
      <c r="C765" s="23"/>
      <c r="D765" s="23">
        <v>519.20000000000005</v>
      </c>
      <c r="E765" s="2" t="s">
        <v>11</v>
      </c>
      <c r="F765" s="2" t="s">
        <v>37</v>
      </c>
      <c r="G765" s="2" t="s">
        <v>37</v>
      </c>
    </row>
    <row r="766" spans="2:7" ht="18" x14ac:dyDescent="0.25">
      <c r="B766" s="4" t="s">
        <v>1092</v>
      </c>
      <c r="C766" s="23"/>
      <c r="D766" s="7">
        <v>1745</v>
      </c>
      <c r="E766" s="2" t="s">
        <v>11</v>
      </c>
      <c r="F766" s="2" t="s">
        <v>37</v>
      </c>
      <c r="G766" s="2" t="s">
        <v>37</v>
      </c>
    </row>
    <row r="767" spans="2:7" x14ac:dyDescent="0.25">
      <c r="B767" s="4" t="s">
        <v>1093</v>
      </c>
      <c r="C767" s="23"/>
      <c r="D767" s="7">
        <f>650*4.5</f>
        <v>2925</v>
      </c>
      <c r="E767" s="2" t="s">
        <v>11</v>
      </c>
      <c r="F767" s="2" t="s">
        <v>37</v>
      </c>
      <c r="G767" s="2" t="s">
        <v>37</v>
      </c>
    </row>
    <row r="768" spans="2:7" ht="18" x14ac:dyDescent="0.25">
      <c r="B768" s="4" t="s">
        <v>1094</v>
      </c>
      <c r="C768" s="23"/>
      <c r="D768" s="7">
        <f>4090*4.5</f>
        <v>18405</v>
      </c>
      <c r="E768" s="2" t="s">
        <v>11</v>
      </c>
      <c r="F768" s="2" t="s">
        <v>37</v>
      </c>
      <c r="G768" s="2" t="s">
        <v>37</v>
      </c>
    </row>
    <row r="769" spans="2:7" ht="27" x14ac:dyDescent="0.25">
      <c r="B769" s="4" t="s">
        <v>1095</v>
      </c>
      <c r="C769" s="23"/>
      <c r="D769" s="7">
        <v>90</v>
      </c>
      <c r="E769" s="2" t="s">
        <v>11</v>
      </c>
      <c r="F769" s="2" t="s">
        <v>38</v>
      </c>
      <c r="G769" s="2" t="s">
        <v>38</v>
      </c>
    </row>
    <row r="770" spans="2:7" x14ac:dyDescent="0.25">
      <c r="B770" s="4" t="s">
        <v>1096</v>
      </c>
      <c r="C770" s="23"/>
      <c r="D770" s="23">
        <v>2471.83</v>
      </c>
      <c r="E770" s="2" t="s">
        <v>1015</v>
      </c>
      <c r="F770" s="2" t="s">
        <v>38</v>
      </c>
      <c r="G770" s="2" t="s">
        <v>38</v>
      </c>
    </row>
    <row r="771" spans="2:7" x14ac:dyDescent="0.25">
      <c r="B771" s="4" t="s">
        <v>1096</v>
      </c>
      <c r="C771" s="23"/>
      <c r="D771" s="23">
        <v>3250</v>
      </c>
      <c r="E771" s="2" t="s">
        <v>1015</v>
      </c>
      <c r="F771" s="2" t="s">
        <v>38</v>
      </c>
      <c r="G771" s="2" t="s">
        <v>38</v>
      </c>
    </row>
    <row r="772" spans="2:7" ht="18" x14ac:dyDescent="0.25">
      <c r="B772" s="4" t="s">
        <v>1097</v>
      </c>
      <c r="C772" s="23"/>
      <c r="D772" s="23">
        <v>1090.97</v>
      </c>
      <c r="E772" s="2" t="s">
        <v>62</v>
      </c>
      <c r="F772" s="2" t="s">
        <v>83</v>
      </c>
      <c r="G772" s="2" t="s">
        <v>83</v>
      </c>
    </row>
    <row r="773" spans="2:7" x14ac:dyDescent="0.25">
      <c r="B773" s="4"/>
      <c r="C773" s="23"/>
      <c r="D773" s="23"/>
      <c r="E773" s="2"/>
      <c r="F773" s="2"/>
      <c r="G773" s="2"/>
    </row>
    <row r="774" spans="2:7" ht="36" x14ac:dyDescent="0.25">
      <c r="B774" s="4" t="s">
        <v>1098</v>
      </c>
      <c r="C774" s="14" t="s">
        <v>1099</v>
      </c>
      <c r="D774" s="23"/>
      <c r="E774" s="2"/>
      <c r="F774" s="2"/>
      <c r="G774" s="2"/>
    </row>
    <row r="775" spans="2:7" ht="36" x14ac:dyDescent="0.25">
      <c r="B775" s="4" t="s">
        <v>1100</v>
      </c>
      <c r="C775" s="14" t="s">
        <v>1099</v>
      </c>
      <c r="D775" s="23">
        <v>1500</v>
      </c>
      <c r="E775" s="2" t="s">
        <v>62</v>
      </c>
      <c r="F775" s="2" t="s">
        <v>83</v>
      </c>
      <c r="G775" s="2" t="s">
        <v>40</v>
      </c>
    </row>
    <row r="776" spans="2:7" ht="36" x14ac:dyDescent="0.25">
      <c r="B776" s="4" t="s">
        <v>1101</v>
      </c>
      <c r="C776" s="23" t="s">
        <v>1102</v>
      </c>
      <c r="D776" s="23"/>
      <c r="E776" s="2"/>
      <c r="F776" s="2"/>
      <c r="G776" s="2"/>
    </row>
    <row r="777" spans="2:7" ht="36" x14ac:dyDescent="0.25">
      <c r="B777" s="4" t="s">
        <v>1103</v>
      </c>
      <c r="C777" s="23" t="s">
        <v>1102</v>
      </c>
      <c r="D777" s="23">
        <v>168795</v>
      </c>
      <c r="E777" s="2" t="s">
        <v>1104</v>
      </c>
      <c r="F777" s="2" t="s">
        <v>40</v>
      </c>
      <c r="G777" s="2" t="s">
        <v>40</v>
      </c>
    </row>
    <row r="778" spans="2:7" x14ac:dyDescent="0.25">
      <c r="B778" s="38"/>
      <c r="C778" s="6"/>
      <c r="D778" s="8"/>
      <c r="E778" s="19"/>
      <c r="F778" s="19"/>
      <c r="G778" s="19"/>
    </row>
    <row r="779" spans="2:7" x14ac:dyDescent="0.25">
      <c r="B779" s="38"/>
      <c r="C779" s="6"/>
      <c r="D779" s="8"/>
      <c r="E779" s="19"/>
      <c r="F779" s="19"/>
      <c r="G779" s="19"/>
    </row>
    <row r="780" spans="2:7" x14ac:dyDescent="0.25">
      <c r="B780" s="38" t="s">
        <v>1117</v>
      </c>
      <c r="C780" s="6"/>
      <c r="D780" s="8"/>
      <c r="E780" s="19"/>
      <c r="F780" s="19"/>
      <c r="G780" s="19"/>
    </row>
    <row r="781" spans="2:7" ht="18" x14ac:dyDescent="0.25">
      <c r="B781" s="38" t="s">
        <v>1119</v>
      </c>
      <c r="C781" s="6" t="s">
        <v>1118</v>
      </c>
      <c r="D781" s="8"/>
      <c r="E781" s="19"/>
      <c r="F781" s="19" t="s">
        <v>1120</v>
      </c>
      <c r="G781" s="19"/>
    </row>
    <row r="782" spans="2:7" x14ac:dyDescent="0.25">
      <c r="B782" s="38"/>
      <c r="C782" s="6"/>
      <c r="D782" s="8"/>
      <c r="E782" s="19"/>
      <c r="F782" s="19"/>
      <c r="G782" s="19"/>
    </row>
  </sheetData>
  <mergeCells count="15">
    <mergeCell ref="F346:F347"/>
    <mergeCell ref="B2:G2"/>
    <mergeCell ref="G4:G5"/>
    <mergeCell ref="B310:B314"/>
    <mergeCell ref="C310:C314"/>
    <mergeCell ref="D310:D314"/>
    <mergeCell ref="E310:E314"/>
    <mergeCell ref="F310:F314"/>
    <mergeCell ref="G310:G314"/>
    <mergeCell ref="B4:B5"/>
    <mergeCell ref="C4:C5"/>
    <mergeCell ref="E4:E5"/>
    <mergeCell ref="C346:C347"/>
    <mergeCell ref="E346:E347"/>
    <mergeCell ref="F4: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2025-04-10T06:01:08Z</dcterms:modified>
</cp:coreProperties>
</file>