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64011"/>
  <mc:AlternateContent xmlns:mc="http://schemas.openxmlformats.org/markup-compatibility/2006">
    <mc:Choice Requires="x15">
      <x15ac:absPath xmlns:x15ac="http://schemas.microsoft.com/office/spreadsheetml/2010/11/ac" url="\\192.168.50.250\Achizitii\PAAP\PAAP 2025\site aprilie\"/>
    </mc:Choice>
  </mc:AlternateContent>
  <bookViews>
    <workbookView xWindow="0" yWindow="0" windowWidth="28800" windowHeight="12330" tabRatio="592"/>
  </bookViews>
  <sheets>
    <sheet name="Anexa PAAP 2025" sheetId="2" r:id="rId1"/>
  </sheet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91" i="2" l="1"/>
  <c r="C290" i="2"/>
  <c r="C289" i="2"/>
  <c r="C288" i="2"/>
  <c r="J281" i="2"/>
  <c r="J275" i="2"/>
  <c r="C275" i="2"/>
  <c r="J247" i="2" l="1"/>
  <c r="J110" i="2" l="1"/>
  <c r="J60" i="2" l="1"/>
  <c r="J63" i="2" l="1"/>
  <c r="J74" i="2" l="1"/>
  <c r="C74" i="2"/>
  <c r="J48" i="2" l="1"/>
  <c r="J47" i="2"/>
  <c r="J46" i="2"/>
  <c r="J94" i="2" l="1"/>
  <c r="J77" i="2" l="1"/>
  <c r="J52" i="2"/>
  <c r="J45" i="2"/>
  <c r="D20" i="2"/>
  <c r="J20" i="2" s="1"/>
  <c r="J11" i="2"/>
  <c r="J84" i="2"/>
  <c r="J85" i="2"/>
  <c r="J86" i="2"/>
  <c r="J87" i="2"/>
  <c r="J88" i="2"/>
  <c r="J89" i="2"/>
  <c r="J90" i="2"/>
  <c r="J91" i="2"/>
  <c r="J92" i="2"/>
  <c r="J93" i="2"/>
  <c r="J83" i="2"/>
  <c r="J68" i="2"/>
  <c r="J69" i="2"/>
  <c r="J70" i="2"/>
  <c r="J71" i="2"/>
  <c r="J72" i="2"/>
  <c r="J73" i="2"/>
  <c r="J67" i="2"/>
  <c r="C154" i="2"/>
  <c r="C40" i="2"/>
  <c r="C82" i="2"/>
  <c r="J119" i="2" l="1"/>
  <c r="C119" i="2"/>
  <c r="C65" i="2" l="1"/>
  <c r="J173" i="2"/>
  <c r="J129" i="2" l="1"/>
  <c r="J149" i="2"/>
  <c r="J150" i="2"/>
  <c r="J151" i="2"/>
  <c r="J152" i="2"/>
  <c r="J153" i="2"/>
  <c r="J148" i="2"/>
  <c r="J132" i="2"/>
  <c r="J182" i="2" l="1"/>
  <c r="J35" i="2" l="1"/>
  <c r="C60" i="2"/>
  <c r="J58" i="2"/>
  <c r="J57" i="2"/>
  <c r="J56" i="2"/>
  <c r="J55" i="2"/>
  <c r="J204" i="2" l="1"/>
  <c r="J106" i="2" l="1"/>
  <c r="J102" i="2" l="1"/>
  <c r="J10" i="2"/>
  <c r="J9" i="2"/>
  <c r="J107" i="2"/>
  <c r="D143" i="2" l="1"/>
  <c r="J8" i="2" l="1"/>
  <c r="J7" i="2"/>
  <c r="J6" i="2"/>
  <c r="J25" i="2" l="1"/>
  <c r="C144" i="2" l="1"/>
  <c r="J123" i="2" l="1"/>
  <c r="C114" i="2" l="1"/>
  <c r="J14" i="2" l="1"/>
  <c r="J50" i="2" l="1"/>
  <c r="D24" i="2" l="1"/>
  <c r="J24" i="2" s="1"/>
</calcChain>
</file>

<file path=xl/sharedStrings.xml><?xml version="1.0" encoding="utf-8"?>
<sst xmlns="http://schemas.openxmlformats.org/spreadsheetml/2006/main" count="1439" uniqueCount="466">
  <si>
    <t>Obiectul achiziției directe</t>
  </si>
  <si>
    <t xml:space="preserve">Cod CPV </t>
  </si>
  <si>
    <t>Valoarea estimată</t>
  </si>
  <si>
    <t>Sursa de finanțare</t>
  </si>
  <si>
    <t>Data estimată pentru inițiere</t>
  </si>
  <si>
    <t>Data estimată pentru finalizare</t>
  </si>
  <si>
    <t>Lei, fără TVA</t>
  </si>
  <si>
    <t>Procedura stabilita</t>
  </si>
  <si>
    <t>Online/offline</t>
  </si>
  <si>
    <t>Cantitate</t>
  </si>
  <si>
    <t>Toner laser Kyocera:TK-5240K, TK-5240C, TK-5240M, TK-5240Y (set)</t>
  </si>
  <si>
    <t>Masina de spalat automata</t>
  </si>
  <si>
    <t>30192700-8</t>
  </si>
  <si>
    <t>30234500-3</t>
  </si>
  <si>
    <t>Suporturi de stocare cu memorie</t>
  </si>
  <si>
    <t>31400000-0</t>
  </si>
  <si>
    <t>Acumulatori, pile galvanice si baterii primare</t>
  </si>
  <si>
    <t>Cartuse de toner</t>
  </si>
  <si>
    <t>30125100-2</t>
  </si>
  <si>
    <t>39831240-0</t>
  </si>
  <si>
    <t>30000000-9</t>
  </si>
  <si>
    <t>Echipament informatic si accesorii de birou, cu exceptia mobilierului si a pachetelor software</t>
  </si>
  <si>
    <t>38000000-5</t>
  </si>
  <si>
    <t>Echipamente de laborator, optice si de precizie (cu exceptia ochelarilor)</t>
  </si>
  <si>
    <t>44100000-1</t>
  </si>
  <si>
    <t>Materiale de constructii si articole conexe</t>
  </si>
  <si>
    <t>16160000-4</t>
  </si>
  <si>
    <t>Diverse echipamente de gradinarit</t>
  </si>
  <si>
    <t>Televizoare</t>
  </si>
  <si>
    <t>32324000-0</t>
  </si>
  <si>
    <t>Materiale sanitare</t>
  </si>
  <si>
    <t xml:space="preserve">Produse de curatenie </t>
  </si>
  <si>
    <t>Diverse tipuri de mobilier si de echipament</t>
  </si>
  <si>
    <t>39150000-8</t>
  </si>
  <si>
    <t>Aparate de uz casnic</t>
  </si>
  <si>
    <t>39700000-9</t>
  </si>
  <si>
    <t>Toner black Konica MinoltaBizhub C227 - TN221K</t>
  </si>
  <si>
    <t>memorie RAM DDR3 ECC</t>
  </si>
  <si>
    <t>carduri/legitimatii digitale</t>
  </si>
  <si>
    <t>35125000-6</t>
  </si>
  <si>
    <t>Sisteme de supraveghere</t>
  </si>
  <si>
    <t xml:space="preserve">Carti, brosuri si pliante tiparite </t>
  </si>
  <si>
    <t>22100000-1</t>
  </si>
  <si>
    <t>50411000-9</t>
  </si>
  <si>
    <t>Servicii de reparare si de intretinere a aparatelor de masurare</t>
  </si>
  <si>
    <t>15000000-8</t>
  </si>
  <si>
    <t>Alimente, bauturi, tutun si produse conexe</t>
  </si>
  <si>
    <t>79941000-2</t>
  </si>
  <si>
    <t>Servicii de taxare</t>
  </si>
  <si>
    <t>taxa membru recunoastere cursuri NI</t>
  </si>
  <si>
    <t>taxa acreditare Nautical Institute</t>
  </si>
  <si>
    <t>taxa Nautical DP TEG</t>
  </si>
  <si>
    <t>48218000-9</t>
  </si>
  <si>
    <t>Pachete software pentru gestionarea licentelor</t>
  </si>
  <si>
    <t>software pentru sisteme de operare si licente (CASA)</t>
  </si>
  <si>
    <t>ANEXĂ 2 LA PROGRAMUL ANUAL AL ACHIZIȚIILOR PUBLICE_ACHIZIȚII DIRECTE 2025</t>
  </si>
  <si>
    <t>achizitie directa</t>
  </si>
  <si>
    <t>Echipamente periferice; piese de schimb pentru echipamente periferice</t>
  </si>
  <si>
    <t>39292000-5</t>
  </si>
  <si>
    <t>Tablite sau table scolare pentru scris sau pentru desenat sau instrumente</t>
  </si>
  <si>
    <t>32531000-4</t>
  </si>
  <si>
    <t>Echipament de comunicatii prin satelit </t>
  </si>
  <si>
    <t>79212000 3</t>
  </si>
  <si>
    <t>Servicii auditare</t>
  </si>
  <si>
    <t>Servicii de invatamant si formare profesionala</t>
  </si>
  <si>
    <t>80000000-4</t>
  </si>
  <si>
    <t>Echipament electronic</t>
  </si>
  <si>
    <t xml:space="preserve">31710000-6  </t>
  </si>
  <si>
    <t>45453000-7</t>
  </si>
  <si>
    <t>Lucrari de reparatii generale si de renovare</t>
  </si>
  <si>
    <t>33111640-9</t>
  </si>
  <si>
    <t>Termografe</t>
  </si>
  <si>
    <t>online</t>
  </si>
  <si>
    <t xml:space="preserve">COMBUSTIBILI LICHIZI, GAZOSI, SOLIZI SI ULEIURI </t>
  </si>
  <si>
    <t>48190000-6 - Pachete software educationale</t>
  </si>
  <si>
    <t>48620000-0 Sisteme de operare;</t>
  </si>
  <si>
    <t>38300000-8 Instrumente de măsurare</t>
  </si>
  <si>
    <t>42000000-6 Echipamente industriale</t>
  </si>
  <si>
    <t>35100000-5 - Echipament de urgenta si de siguranta
(Rev.2)</t>
  </si>
  <si>
    <t>18100000-0  - Imbracaminte de uz profesional,
imbracaminte speciala de lucru si
accesorii (Rev.2);
18830000-6 incaltaminte de protectie</t>
  </si>
  <si>
    <t>37400000-2 Articole și echipament de sport</t>
  </si>
  <si>
    <t>16000000-5 Utilaje agricole si piese de schimb</t>
  </si>
  <si>
    <t>22100000-1 carti , brosuri, și pliante tipărite; 22200000-2 ziare, reviste specializate, periodice si reviste</t>
  </si>
  <si>
    <t>22462000-6 Materiale publicitare (Rev.2)</t>
  </si>
  <si>
    <t>79341000-6 Servicii de publicitate</t>
  </si>
  <si>
    <t>SERVICII</t>
  </si>
  <si>
    <t>SERVICII DE REPARARE ȘI DE ÎNTREȚINERE A MAȘINILOR NEELECTRICE, A MAȘINILOR ȘI APARATELOR ELECTRICE ȘI A ECHIPAMENTULUI CONEX</t>
  </si>
  <si>
    <t>50300000-8 Servicii de reparare și de întreținere și servicii conexe pentru computere personale, pentru echipamente de birou, pentru echipamente de telecomunicații și pentru echipamente audiovideo</t>
  </si>
  <si>
    <t>79223000-3 - Servicii de comisionar în vamă</t>
  </si>
  <si>
    <t>79530000-8 - Servicii de traducere (Rev.2)</t>
  </si>
  <si>
    <t>79810000-5
79970000-4 - Servicii de editare (Rev.2)</t>
  </si>
  <si>
    <t>66510000-8 - Servicii de asigurare (Rev.2)</t>
  </si>
  <si>
    <t xml:space="preserve">  
50112100-4 Servicii de reparare a automobilelor</t>
  </si>
  <si>
    <t xml:space="preserve">  
90470000-2
Servicii de curatare a apelor reziduale
(Rev.2)</t>
  </si>
  <si>
    <t xml:space="preserve">
71630000-3 - Servicii de inspecţie şi testare tehnică 71356000-8- Servicii tehnice (Rev.2)</t>
  </si>
  <si>
    <t>71632200-9 - Servicii de testare nedistructiva (Rev.2)</t>
  </si>
  <si>
    <t>50610000-4 Servicii de reparare si de intretinere a echipamentului de securitate (Rev.2)</t>
  </si>
  <si>
    <t>45259000-7 Reparare si intretinere a echipamentelor
(Rev.2)</t>
  </si>
  <si>
    <t>50700000-2 Servicii de reparare si de intretinere a instalatiilor de constructii</t>
  </si>
  <si>
    <t>64110000-0  - Servicii postale (Rev.2)   64120000-3 - Servicii de curierat (Rev.2)  63110000-3 Servicii de manipulare a incarcaturilor  60000000-8 Servicii de transport (cu exceptia transportului de deseuri)</t>
  </si>
  <si>
    <t>79100000-5 - Servicii juridice</t>
  </si>
  <si>
    <t>72400000-4 - Servicii de internet (Rev.2)   64211000-8 - Servicii de telefonie publica (Rev.2)
 64210000-1 - Servicii de telefonie si de transmisie de date (Rev.2)</t>
  </si>
  <si>
    <t>60400000-2 - Servicii de transport aerian</t>
  </si>
  <si>
    <t>60140000-1 - Servicii de transport de pasageri ocazional</t>
  </si>
  <si>
    <t>79132100-9 - Servicii de certificare a semnaturii electronice (Rev.2)</t>
  </si>
  <si>
    <t>90900000-6 Servivicii de curatenie si igienizare</t>
  </si>
  <si>
    <t>77300000-3</t>
  </si>
  <si>
    <t xml:space="preserve">  
71350000-6
Servicii stiintifice si tehnice in inginerie
(Rev.2)</t>
  </si>
  <si>
    <t xml:space="preserve">LUCRĂRI </t>
  </si>
  <si>
    <t>45000000-7 Lucrari de constructii (Rev.2)</t>
  </si>
  <si>
    <t xml:space="preserve">75121000-0 - Servicii administrative in invatamant (Rev.2) </t>
  </si>
  <si>
    <t>80310000-0 Servicii de formare profesionala a tinerilor (Rev.2)</t>
  </si>
  <si>
    <t>55520000-1 - Servicii de catering (Rev.2)
55510000-8 - Servicii de cantina (Rev.2)</t>
  </si>
  <si>
    <t>79952000-2 Servicii pentru evenimente (Rev.2)</t>
  </si>
  <si>
    <t>55100000-1 - Servicii hoteliere; 55300000-3 - Servicii de restaurant şi de servire a mâncării</t>
  </si>
  <si>
    <t>Servicii de perfecţionare a personalului (79633000-0); 80530000 -8 Servicii de formare profesionala</t>
  </si>
  <si>
    <t>92312000-1 Servicii artistice (Rev.2)</t>
  </si>
  <si>
    <t>90500000-2</t>
  </si>
  <si>
    <t>PACHETE SOFTWARE EDUCATIONALE</t>
  </si>
  <si>
    <t>LICENTE SOFTWARE GENERALE DE ADMINISTRARE ȘI OPERARE</t>
  </si>
  <si>
    <t>LICENTE SOFTWARE DE CERCETARE</t>
  </si>
  <si>
    <t>ECHIPAMENTE DOMENIU ELECTROENERGETIC</t>
  </si>
  <si>
    <t>ECHIPAMENTE PENTRU CHIMIE ȘI MEDIU; ACCESORII ȘI STICLĂRIE PENTRU CHIMIE ȘI MEDIU</t>
  </si>
  <si>
    <t xml:space="preserve">INSTRUMENTE DE MĂSURARE /APARATE DE MASURA SI CONTROL </t>
  </si>
  <si>
    <t>ECHIPAMENTE INDUSTRIALE ȘI PIESE PENTRU ACESTEA (pompe, compresoare, echipamente de ventilatie, echipamente de climatizare, masini unelte, etc)</t>
  </si>
  <si>
    <t>ECHIPAMENTE DE URGENȚĂ ȘI DE SIGURANȚĂ</t>
  </si>
  <si>
    <t>ECHIPAMENTE DE PROTECTIE UZ PROFESIONAL (ARTICOLE DE ÎMBRĂCĂMINTE PENTRU UZ PROFESIONAL; ARTICOLE DE INCALTAMINTE PENTRU UZ PROFESIONAL)</t>
  </si>
  <si>
    <t>ARTICOLE ȘI ECHIPAMENT DE SPORT</t>
  </si>
  <si>
    <t>UTILAJE AGRICOLE ȘI PIESE DE SCHIMB</t>
  </si>
  <si>
    <t>CĂRȚI, MANUALE, HĂRȚI, ZIARE, REVISTE, LOGBOOK-uri</t>
  </si>
  <si>
    <t xml:space="preserve">MATERIALE PUBLICITARE; PRODUSE IMPRIMATE; DIVERSE ARTICOLE DECORATIVE                                                                              </t>
  </si>
  <si>
    <t xml:space="preserve">SERVICII DE PUBLICITATE ȘI DE PROMOVARE       </t>
  </si>
  <si>
    <t xml:space="preserve">Servicii de reparare și de întreținere și servicii conexe pentru computere personale, pentru echipamente de birou, pentru echipamente de telecomunicații și pentru echipamente audio-video                                                                   </t>
  </si>
  <si>
    <t>SERVICII DE COMISIONAR ÎN VAMĂ-</t>
  </si>
  <si>
    <t>SERVICII DE TRADUCERE AUTORIZATĂ</t>
  </si>
  <si>
    <t>SERVICII TIPOGRAFICE ȘI SERVICII CONEXE</t>
  </si>
  <si>
    <t xml:space="preserve">ASIGURARI AUTO ȘI PERSOANE                                                    </t>
  </si>
  <si>
    <t xml:space="preserve">REVIZII, REPARATII, PIESE, VERIFICARI MASINI, VERIFICARE SI DESCARCARE TAHOGRAF                                                                          </t>
  </si>
  <si>
    <t xml:space="preserve">Servicii de curatare a apelor reziduale </t>
  </si>
  <si>
    <t xml:space="preserve">SERVICII DE CONTROL/VERIFICARI TEHNICE; Piese și accesorii                            </t>
  </si>
  <si>
    <t xml:space="preserve">SERVICII PENTRU HORTICULTURA                                                                                                 </t>
  </si>
  <si>
    <t>SERVICII PRIVIND DESEURILE MENAJERE SI DESEURILE</t>
  </si>
  <si>
    <t>CONTRACTE UTILITATI</t>
  </si>
  <si>
    <t>SERVICII ARTISTICE (ANEXA 2 din Legea 98/2016)</t>
  </si>
  <si>
    <t xml:space="preserve">SERVICII DE PERFECȚIONARE și FORMARE PROFESIONALĂ  PERSONAL UMC                                                                                        </t>
  </si>
  <si>
    <t xml:space="preserve">SERVICII HOTELIERE, DE RESTAURANT (ANEXA 2 din Legea 98/2016)    </t>
  </si>
  <si>
    <t xml:space="preserve">SERVICII PENTRU EVENIMENTE (ANEXA 2 din Legea 98/2016)   </t>
  </si>
  <si>
    <t xml:space="preserve">SERVICII DE CATERING ȘI SERVICII DE CANTINĂ (ANEXA 2 din Legea 98/2016)   </t>
  </si>
  <si>
    <t>Servicii de învățământ și formare profesională</t>
  </si>
  <si>
    <t>Închiriere de macarale cu operator (45510000-5)</t>
  </si>
  <si>
    <t>SERVICII DE INVAȚĂMÂNT (MONITORIZARE, EVALUARE PERIODICA, APROBARE)</t>
  </si>
  <si>
    <t xml:space="preserve">LUCRARI DE CONSTRUCTII SI FINISARE A CONSTRUCTIILOR               </t>
  </si>
  <si>
    <t xml:space="preserve">Servicii stiintifice si tehnice in inginerie (geologie, geofizica, meteorologie, arheologie, topografie, seismologie, hidrografie,  cartografiere, cadastru, servicii tehnice)                                                      </t>
  </si>
  <si>
    <t xml:space="preserve">SERVICII DE CURATENIE SI IGIENIZARE                                                                                                       </t>
  </si>
  <si>
    <t>SERVICII DE CERTIFICARE A SEMNĂTURII ELECTRONICE</t>
  </si>
  <si>
    <t xml:space="preserve">SERVICII DE TRANSPORT PASAGERI OCAZIONAL                                               </t>
  </si>
  <si>
    <t xml:space="preserve">SERVICII DE TRANSPORT AERIAN                                              </t>
  </si>
  <si>
    <t>SERVICII IN DOMENIUL SSM/SERVICII DE SANATATE</t>
  </si>
  <si>
    <t>SERVICII INTERNET, CATV, TELEFONIE FIXA SI TELEFONIE MOBILA</t>
  </si>
  <si>
    <t xml:space="preserve">SERVICII JURIDICE </t>
  </si>
  <si>
    <t>SERVICII CURIERAT INTERN ȘI INTERNAȚIONAL; SERVICII POȘTALE</t>
  </si>
  <si>
    <t xml:space="preserve">DIVERSE CONTRACTE SERVICII ANUALE (MENTENANȚĂ, ÎNCHIRIERI) </t>
  </si>
  <si>
    <t>SERVICII DE OPERARE ȘI ASISTENTĂ TEHNICĂ SPECIALIZATĂ</t>
  </si>
  <si>
    <t>SERVICII ȘI PRODUSE DE REPARARE SI DE INTRETINERE A  GRUPURILOR DE REFRIGERARE; Piese si accesorii</t>
  </si>
  <si>
    <t xml:space="preserve">SERVICII DE MENTENANȚĂ ȘI REVIZIE A ASCENSOARELOR; Piese și accesorii                                                                                                       </t>
  </si>
  <si>
    <t>SERVICII ȘI PRODUSE DE REPARARE SI DE INTRETINERE A CENTRALELOR TERMICE ȘI A GRUPURILOR DE REFRIGERARE ; Piese si accesorii</t>
  </si>
  <si>
    <t>DIVERSE CONTRACTE SERVICII MENTENANȚĂ SISTEME DE SECURITATE; Piese și accesorii</t>
  </si>
  <si>
    <t xml:space="preserve">Servicii de testare nedistructiva </t>
  </si>
  <si>
    <t>Articole textile</t>
  </si>
  <si>
    <t xml:space="preserve">39500000-7 </t>
  </si>
  <si>
    <t xml:space="preserve">31680000-6 </t>
  </si>
  <si>
    <t>Produse si materiale pentru instalatii electrice</t>
  </si>
  <si>
    <t>Abonament anual la platforma Zoom pentru activitatea A5 - Realizarea, editare si difuzare de material educational filmat, cu continut inclusiv</t>
  </si>
  <si>
    <t>696 lei (139.90 Euro)</t>
  </si>
  <si>
    <t xml:space="preserve">Servicii de actualizare informatica </t>
  </si>
  <si>
    <t xml:space="preserve">72540000-2 </t>
  </si>
  <si>
    <t xml:space="preserve">09130000-9  </t>
  </si>
  <si>
    <t>33793000-5 Sticlarie pentru laborator</t>
  </si>
  <si>
    <t>Contract Servicii de operare și asistență tehnică la instruire pentru laboratorul GMDSS (Global Maritime Distress and Safety System), 12 luni</t>
  </si>
  <si>
    <t>Servicii de certificare a sistemului integrat de management calitate-mediu conform standardelor ISO 9001:2015 si ISO 14001:2015</t>
  </si>
  <si>
    <t>SERVICII DE CERTIFICARE (ISO, GCHQ, etc)</t>
  </si>
  <si>
    <t> CPV: 44211100-3 - Construcţii modulare prefabricate</t>
  </si>
  <si>
    <t>Containere modulare</t>
  </si>
  <si>
    <t>venituri proprii</t>
  </si>
  <si>
    <t>noiembrie</t>
  </si>
  <si>
    <t>ianuarie</t>
  </si>
  <si>
    <t>42500000-1 Echipamente de racire si de ventilare</t>
  </si>
  <si>
    <t>Apa canal/2024 - RAJA</t>
  </si>
  <si>
    <t>65100000-4 Distributie de apa si servicii conexe (Rev.2)</t>
  </si>
  <si>
    <t>Apa fierbinte, incalzire/2024 - TERMOFICARE CONSTANTA SRL</t>
  </si>
  <si>
    <t>09320000-8</t>
  </si>
  <si>
    <t>Apa fierbinte, incalzire/2024 - ELECTROCENTRALE CONSTANTA (TERMOCENTRALE CONSTANTA SRL)</t>
  </si>
  <si>
    <t>Salubritate+depozitare+inchiriere containere/2024 POLARIS
Servicii de colectare si transport deseuri voluminoase</t>
  </si>
  <si>
    <t>90511000-2
90511100-3</t>
  </si>
  <si>
    <t>SERVICII DIVERSE DE ASISTENTA TEHNICA INFORMATICA</t>
  </si>
  <si>
    <t>72611000-6 Servicii de asistenţă tehnică informatică</t>
  </si>
  <si>
    <t>Servicii de actualizare modul Solon.eFactura</t>
  </si>
  <si>
    <t>72611000-6 Servicii de asistenta tehnica informatica (Rev.2)</t>
  </si>
  <si>
    <t>fonduri proprii</t>
  </si>
  <si>
    <t>ianuarie 2025</t>
  </si>
  <si>
    <t>offline</t>
  </si>
  <si>
    <t>Servicii de cazare Tokyo 26.02-01.03.2025 - 1 persoana</t>
  </si>
  <si>
    <t>55100000-1 - Servicii hoteliere</t>
  </si>
  <si>
    <t>Espressor cu capsule Krups</t>
  </si>
  <si>
    <t>39711310-5 Filtre de cafea electrice</t>
  </si>
  <si>
    <t>USB 64GB</t>
  </si>
  <si>
    <t>30233180-6 Dispozitive de stocare cu memorie flash (Rev.2)</t>
  </si>
  <si>
    <t>decembrie</t>
  </si>
  <si>
    <t xml:space="preserve">20  pachete vidate cafea JACOBS verde (500gr/pachet)
1 set filtre de hârtie pentru cafetieră (100 buc/set/mărimea 4/cafetiera Philips) 
10 baxuri apă plată 2 litri (6 sticle/bax) Bucovina/Borsec/Dorna 
20 baxuri apa plata 0,5 litri (12 sticle/bax) Bucovina/Borsec/Dorna 
5 baxuri COCA COLA cu zahăr 0,5 litri (12 sticle/bax) 
2 baxuri COCA COLA fără zahăr la 0,5 litri (12 sticle/bax)
5 cutii ceai diverse sortimente (20-25 pliculețe/cutie – FARES / LIPTON ceai verde, lemon, fructe de pădure, măceșe, zmeură, etc.)
2 baxuri lapte condensat (20 de folii/bax, 10buc x 10gr/folie)
2 cutii zahăr la pliculețe (5g x 200 pliculețe/cutie) </t>
  </si>
  <si>
    <t>Servicii de spalare cu inalta presiune</t>
  </si>
  <si>
    <t>90000000-7 Servicii de evacuare a apelor reziduale, de eliminare a deseurilor, de igienizare si servicii privin mediul</t>
  </si>
  <si>
    <t>ianauarie</t>
  </si>
  <si>
    <t>Servicii artistice ( DJ) - Gala LSUMC</t>
  </si>
  <si>
    <t>februarie</t>
  </si>
  <si>
    <t>Servicii de sonorizare gala Aniversare LSUMC &amp; UMC 35</t>
  </si>
  <si>
    <t xml:space="preserve">Constatare defectiuni si intocmire deviz de reparatie pt. instalatie de tratare aer aferenta aulei din cladirea Sediu Central </t>
  </si>
  <si>
    <t>CONTRACT Servicii de verificare, incarcare si reparare stingatoare</t>
  </si>
  <si>
    <t>50413200-5</t>
  </si>
  <si>
    <t>ianuarie 2026</t>
  </si>
  <si>
    <t>Logbook-uri Nautical Institute</t>
  </si>
  <si>
    <t>servicii de tiparire carte TABLE NAUTICE PENTRU NAVIGATIA ASTRONOMICA</t>
  </si>
  <si>
    <t>Produse si materiale pentru instalatii electrice - retele electrice de curenti tari si slabi din slile de curs</t>
  </si>
  <si>
    <t>15 cutii de plus pentru inmanarea diplomelor/documentelor oficiale</t>
  </si>
  <si>
    <t> 39298700-4 - Trofee </t>
  </si>
  <si>
    <t>48190000-6 - Pachete software educationale (Rev.2)</t>
  </si>
  <si>
    <t>Remediere a instalatiei de tratare aer aula " Gavrila Rican" Sediu Central</t>
  </si>
  <si>
    <t>Boiler pentru bauturi casnice</t>
  </si>
  <si>
    <t>15 mape de plus pentru inmanarea diplomelor</t>
  </si>
  <si>
    <t>5 cutii vopsea rosie, 5 tuburi spuma poliuretanica, 5 sticle diluant</t>
  </si>
  <si>
    <t>HARTIE, PAPETARIE, ARTICOLE DE BIROTICA, MASINI, ECHIPAMENTE SI ACCESORII DE BIROU</t>
  </si>
  <si>
    <t>Stampila cauciuc + suport trodat</t>
  </si>
  <si>
    <t>Matrita timbru sec</t>
  </si>
  <si>
    <t>Presa manuala</t>
  </si>
  <si>
    <t>30192153-8 Ştampile cu text</t>
  </si>
  <si>
    <t>50532300-6 Servicii de reparare si de intretinere a generatoarelor (Rev.2)</t>
  </si>
  <si>
    <t>50800000-3 Diverse servicii de întreţinere şi de reparare/50532000-3 Servicii de reparare si de intretinere a masinilor si aparatelor electrice si a echipamentului conex (Rev.2)</t>
  </si>
  <si>
    <t>72417000-6 Nume de domenii de internet</t>
  </si>
  <si>
    <t>Reinnoire domeniu internet umctv.ro</t>
  </si>
  <si>
    <t>15810000-9 - Produse de panificatie, produse de patiserie si de cofetarie proaspete (Rev.2)</t>
  </si>
  <si>
    <t>Produse de patiserie ptr. Ziua Universitatii pe 06.02.2025 si 07.02.2025</t>
  </si>
  <si>
    <t>Bauturi racoritoare si produse coffe break</t>
  </si>
  <si>
    <t>Produse de microbiologie: solutie LUGOL 1l; penseta chirurgicala curbata lungime min 115 mm - 1 buc; penseta chirurgicala dreapta lungime min 115 mm - 1 buc</t>
  </si>
  <si>
    <t>33696500-0 Reactivi de laborator (Rev.2)</t>
  </si>
  <si>
    <t>proiect NOFOUL</t>
  </si>
  <si>
    <t>Servicii de catering pentru Ziua Universitatii in  06.02.2025 si 07.02.2025</t>
  </si>
  <si>
    <t>55520000-1 - Servicii de catering (Rev.2)</t>
  </si>
  <si>
    <t xml:space="preserve">PRODUSE AGROCHIMICE SI DE SILVICULTURA, ARANJAMENTE FLORALE </t>
  </si>
  <si>
    <t>24450000-3 - Produse agrochimice (Rev.2)</t>
  </si>
  <si>
    <t>Aranjamente florale - 3 buc ptr. Ziua Universitatii</t>
  </si>
  <si>
    <t>03121210-0 - Aranjamente florale (Rev.2)</t>
  </si>
  <si>
    <t>Produse de cofetarie ptr. Ziua Universitatii pe 06.02.2025</t>
  </si>
  <si>
    <t>Mini clești servire alimente bufet - 20 bucati; Farfurii de unică folosință - 5 seturi - Set de 100 farfurii de unică folosință, hartie,</t>
  </si>
  <si>
    <t>39222100-5 Articole de catering de unică folosință</t>
  </si>
  <si>
    <t>ARTICOLE DE CATERING</t>
  </si>
  <si>
    <t>39100000-3 - Mobilier</t>
  </si>
  <si>
    <t>Masa pliantă dreptunghiulară pliantă – metal + plastic, dreptunghiulară, 180 x 74 x 74 cm</t>
  </si>
  <si>
    <t>Masa pliantă rotundă diametru 800mm, inaltime 1100mm</t>
  </si>
  <si>
    <t>Husă de masă rotundă - alba husa pentru masa Ø80-85 CM</t>
  </si>
  <si>
    <t>Față de masă alba pentru masa dreptunghiulară</t>
  </si>
  <si>
    <t>MOBILIER</t>
  </si>
  <si>
    <t>Roll up 85x200 cm - biblioteca UMC</t>
  </si>
  <si>
    <t>22900000-9 Diverse imprimate</t>
  </si>
  <si>
    <t>Serviciu mentenanta anuala clasa 193.231.75.0/24 perioada 04.03.2025-03.03.2026</t>
  </si>
  <si>
    <t>72700000-7- Servicii de retele informatice</t>
  </si>
  <si>
    <t>1274.04</t>
  </si>
  <si>
    <t>80 tricouri si 25 hanorace personalizate pentru Gala Aniversara LSUMC&amp;UMC 35</t>
  </si>
  <si>
    <t>Prelungitoare electrice pentru sala de curs E307</t>
  </si>
  <si>
    <t>Servicii de desfundare canalizare CSUN</t>
  </si>
  <si>
    <t>22462000-6 - Materiale publicitare</t>
  </si>
  <si>
    <t>Materiale de prezentare constand in - PLIANT Universitatea Maritimă din Constanța - model 1 - 600 buc, PLIANT Universitatea Maritimă din Constanța - model 2 - 600 buc, FLYER Telecomunicații - 600 bucați, FLYER Securitate Cibernetică - 600 bucați, FLYER Navigatie și Transport Maritim - 600 bucați, FLYER Inginerie in Transporturi - 600 bucați, FLYER Ingineria Mediului - 600 bucați, FLYER Electrotehnică - 600 bucați, FLYER Electromecanică - 600 bucați, FLYER Electroenergetică - 600 bucați, SEMN DE CARTE RIGLA – model 1 - 600 bucăți, SEMN DE CARTE RIGLA – model 2 - 600 bucăți.</t>
  </si>
  <si>
    <t>22462000-2 Materiale publicitare, cataloage comerciale si manuale</t>
  </si>
  <si>
    <t>Stampila rotunda Romania-Ministerul Educatiei si Cercetarii - UMC</t>
  </si>
  <si>
    <t>Stampila Romania-Ministerul Educatiei si Cercetarii - UMC- Camin Far 2/ 3/ Sediu lac Mamaia</t>
  </si>
  <si>
    <t>DIVERSE APARATE SI PRODUSE MEDICALE (viziere de protectie, masti, manusi)</t>
  </si>
  <si>
    <t>kit de înlocuire trusă medicală de prim ajutor fixă</t>
  </si>
  <si>
    <t>33141623-3</t>
  </si>
  <si>
    <t>31680000-6 Articole si accesorii electrice</t>
  </si>
  <si>
    <t>22455000-4 Carti de identitate</t>
  </si>
  <si>
    <t xml:space="preserve">ianuarie </t>
  </si>
  <si>
    <t>Produse si materiale componente din domeniul electronic ( LOT 1,2,3)</t>
  </si>
  <si>
    <t>31711100-4    (Componente electronice)</t>
  </si>
  <si>
    <t xml:space="preserve">Scule de mana </t>
  </si>
  <si>
    <t>44512000-2</t>
  </si>
  <si>
    <t>servicii de verificare prize de pamant si eliberare buletine PRAM</t>
  </si>
  <si>
    <t>71632000-7 Servicii de testare tehnica (Rev.2)</t>
  </si>
  <si>
    <t>octombrie</t>
  </si>
  <si>
    <t>Banda antiderapanta de avertizare pentru trepte</t>
  </si>
  <si>
    <t>CONTRACT  Servicii de diagnoza, reparatii generale, intretinere periodica si revizii generatoare</t>
  </si>
  <si>
    <t xml:space="preserve">  Valoare achizitie lei fara TVA</t>
  </si>
  <si>
    <t>15981100-9 Apa minerala plata (Rev.2); 51514110-2 Servicii de instalare de utilaje si aparate
de filtrare sau de purificare a apei (Rev.2)</t>
  </si>
  <si>
    <t>decembrie 2024</t>
  </si>
  <si>
    <t xml:space="preserve"> Inchiriere 11 purificatoare de apa si 13 dozatoare (valoare estimata 43.800 lei fara TVA este pentru perioada 01.01.2025-31.12.2025;                             valoare estimata 58.400 lei fara TVA este pentru perioada 01.01.2025-30.04.2026)</t>
  </si>
  <si>
    <t>Banda continua laminata autoadeziva ( compatibila cu aparat de etichetat Brother H110)</t>
  </si>
  <si>
    <t>Acumulator 12V/85 Ah</t>
  </si>
  <si>
    <t>45000000-7</t>
  </si>
  <si>
    <t>Lucrări de construcţii</t>
  </si>
  <si>
    <t>Lucrari de constructii necesare pentru introducerea si montare simulator didactic - Standa laborator pentru studiul functionarii unei turbine cu abur, sala P17, cladire Corp A, sediul Lac Mamaia (Baza Nautica) apartiand UMC</t>
  </si>
  <si>
    <t>februarie 2025</t>
  </si>
  <si>
    <t>Capsule cafea Nescafe Dolcegusto - 60 cutii, zahar plic - 3 cutii, pahare carton 50 buc - 20 seturi, apa plata 2 l - 10 bax, cafea don café 500gr - 15 buc, paletine lemn - 2 seturi, ceai diverse sortimente - 8 cutii, servetele masa - 30 pachete</t>
  </si>
  <si>
    <t>Geam termopan la Caminul studentesc Far 3 cu demontaj, montaj, finisaj spuma</t>
  </si>
  <si>
    <t>44221000-5 Ferestre, usi si articole conexe (Rev.2)</t>
  </si>
  <si>
    <t>44411000-4 - Articole sanitare (Rev.2)</t>
  </si>
  <si>
    <t>35111000-5 Echipament de stingere a incendiilor (Rev.2)</t>
  </si>
  <si>
    <t>Stingator tip P6 - 40 buc; stingator tip G5 - 10 buc</t>
  </si>
  <si>
    <t>Sisteme de automatizare ( Lot 8)</t>
  </si>
  <si>
    <t>31600000-2</t>
  </si>
  <si>
    <t>30192800-9 Etichete autocolante (Rev.2)</t>
  </si>
  <si>
    <t>48921000-0 Sisteme de automatizare</t>
  </si>
  <si>
    <t>servicii de mentenanta casa de marcat tip DATECS DP2 - Bufet incinta Sediu Lac Mamaia</t>
  </si>
  <si>
    <t>50311000-8 Repararea si intretinerea masinilor contabile de birou</t>
  </si>
  <si>
    <t>taxa inregistrare si actualizare programe de studii in RNCIS si RNPP</t>
  </si>
  <si>
    <t>Offline</t>
  </si>
  <si>
    <t>30125000-1 - Piese si accesorii pentru fotocopiatoare (Rev.2)</t>
  </si>
  <si>
    <t>Cuier de baie - 45 buc; opritor de usa - 50 buc</t>
  </si>
  <si>
    <t>39144000-3 Mobilier de baie (Rev.2); 39200000-4 Accesorii de mobilier (Rev.2)</t>
  </si>
  <si>
    <t>Adeziv de asamblare si montaj - 2 tuburi</t>
  </si>
  <si>
    <t>44110000-4 Materiale de constructii (Rev.2)</t>
  </si>
  <si>
    <t>30125100-2 Cartuse de toner ( Rev.2)</t>
  </si>
  <si>
    <t>Cartus/toner color imprimanta/multifunctionala Bizhub C227 - cyan, yellow - ( Birou Burse si diplome)</t>
  </si>
  <si>
    <t>Prelungitoare de interior 5m cu 5 prize si intrerupator</t>
  </si>
  <si>
    <t>31224810-3 Cabluri prelungitoare</t>
  </si>
  <si>
    <t>44512910-4</t>
  </si>
  <si>
    <t>bilete de avion pe ruta Bucuresti-Tokyo si retur - Raicu Gabriel si Hanzu Radu</t>
  </si>
  <si>
    <t>bilete de avion pe ruta Bucuresti-New Delhi si retur - Delia Dinescu si Edith Padineanu</t>
  </si>
  <si>
    <t>Servicii de cazare New Delhi 24.03-29.03.2025 - 2 persoane</t>
  </si>
  <si>
    <t xml:space="preserve">februarie </t>
  </si>
  <si>
    <t>66510000-8</t>
  </si>
  <si>
    <t>Multifunctionala color A4 Konica Minolta Bizhub C3120i</t>
  </si>
  <si>
    <t>45333000-0 Lucrari de instalare de gaz ( Rev.2)</t>
  </si>
  <si>
    <t>Lucrari de modificare instalatie Utilizare Gaze Naturale  (IUGN )Baza Nautica</t>
  </si>
  <si>
    <t>asigurare de calatorie 23.03-29.03.2025 in New Delhi, 2 persoane Delia Dinescu si Edith Padineanu</t>
  </si>
  <si>
    <t>Copii conforme a Licentei de transport de persoane in cont propriu ptr. autobuzele CT02UMC si CT03UMC emise de Autoritatea Rutiera Romana</t>
  </si>
  <si>
    <t>79941000-2, Servicii de taxare</t>
  </si>
  <si>
    <t>Servicii de cazare proiect RoNaQci Universitatea Tehnica din Cluj Napoca - Conf. Univ. Dr. Ing. Sorin Robertino SINTEA</t>
  </si>
  <si>
    <t>6 rovinete ptr. autoturismele ( CT10UMC, CT11UMC, CT12UMC, CT08WUS,CT03UMC, CT02UMC)</t>
  </si>
  <si>
    <t>79810000-5 - Servicii tipografice (Rev.2)</t>
  </si>
  <si>
    <t>Logbook-uri IMCA</t>
  </si>
  <si>
    <t>Spray vopsea</t>
  </si>
  <si>
    <t>papuci cupru 50 mmp L50/10MS - 2 buc</t>
  </si>
  <si>
    <t>31681000-3 Accesorii electrice (Rev.2)</t>
  </si>
  <si>
    <t>Set 4 cartuse ptr. HP963 negru/cyan/magenta/galben</t>
  </si>
  <si>
    <t> 30232110-8 Imprimante laser (Rev.2)</t>
  </si>
  <si>
    <t>39220000-0 - Echipament de bucatarie, articole de menaj si de uz casnic si articole de catering</t>
  </si>
  <si>
    <t> 43134100-2 - Pompe submersibile (Rev.2)</t>
  </si>
  <si>
    <t>Servicii de consultanţă în domeniul evaluării</t>
  </si>
  <si>
    <t>79419000-4 Servicii de consultanţă în domeniul evaluării</t>
  </si>
  <si>
    <t>martie</t>
  </si>
  <si>
    <t>Servicii de intocmire raport de evaluare Complexul Sportiv Universitar Neptun necesare pentru actualizarea evidenta contabila</t>
  </si>
  <si>
    <t>44810000-1 Vopsele (Rev.2)</t>
  </si>
  <si>
    <t>64212000-6</t>
  </si>
  <si>
    <t>131 euro</t>
  </si>
  <si>
    <t xml:space="preserve">ianuarie 2025 </t>
  </si>
  <si>
    <t xml:space="preserve">Acte aditionale la Contract subsecvent nr. 3 in baza Acordului cadru centralizat incheiat de ONAC nr. 1691//CN/ 29.03.2022 </t>
  </si>
  <si>
    <t xml:space="preserve"> (Act aditional 1+Act aditional 2) la CONTRACT subsecvent nr. 3 telefonie mobila,in baza Acordului cadru centralizat incheiat de ONAC nr. 1691//CN/29.03.2022</t>
  </si>
  <si>
    <t>Servicii de remediere a defectiunilor aparatului tahograf digital montat pe microbuz CT 02 UMC</t>
  </si>
  <si>
    <t>Plaint eng Master - conferinta APAIE 2025</t>
  </si>
  <si>
    <t>Flyer format A5 -  conferinta APAIE 2025</t>
  </si>
  <si>
    <t>Poaster A0  - conferinta APAIE 2025</t>
  </si>
  <si>
    <t>USB tip card bancar personalizat - conferinta APAIE 2025</t>
  </si>
  <si>
    <t>Pliant 01 eng. Licenta - conferinta APAIE 2025</t>
  </si>
  <si>
    <t>Plaint 02 eng. Licenta- conferinta APAIE 2025</t>
  </si>
  <si>
    <t>Produse si materiale electrice ( LOT 4, 5, 7) aferente disciplinelor Optoelectronica, Comunicatii analogice si digitale si Bazele Sistemelor de Achizitii de date</t>
  </si>
  <si>
    <t>Freze ( LOT 6)  aferente disciplinelor Optoelectronica, Comunicatii analogice si digitale si Bazele Sistemelor de Achizitii de date</t>
  </si>
  <si>
    <t>Servicii de traducere autorizata din limba engleza in limba romana si invesrs</t>
  </si>
  <si>
    <t>22453000-0 - Viniete de automobile (Rev.2)</t>
  </si>
  <si>
    <t>Achizitie de produse pentru remedierea deficientelor constatate in spatiile de cazare ale UMC: silicon sanitar, etasant si adeziv universal, grila ventilatie, profil aluminiu protectie treapta, adeziv pentru constructii, placi ceramice, Adeziv pt. gresie si faianta, vopsea, email uscare rapida, grunf primer, trafalet, rezerva trafalet, maner trafalet</t>
  </si>
  <si>
    <t>Achizitie de produse pentru remedierea deficientelor constatate in spatiile de cazare ale UMC: Vas WC, Cadita dus</t>
  </si>
  <si>
    <t>Baterii tip AA - 270 buc, baterii tip AAA - 220 buc</t>
  </si>
  <si>
    <t xml:space="preserve">bilete avionBucresti - Chennai (India) si retur - Raicu Gabriel, Hanzu Radu  </t>
  </si>
  <si>
    <t>asigurare medicala calatorie in Chennai( India) Raicu Gabriel, Hanzu Radu</t>
  </si>
  <si>
    <t>Servicii de servire masa</t>
  </si>
  <si>
    <t>Taxa monitorizare si supraveghere anuala a programelor de studiu ale specializarii Navigatie si Electromecanica Navala, de catre comisia de verificare a Autoritatii Navale Romane</t>
  </si>
  <si>
    <t>asigurare de calatorie 06.04.2025-11.04.2025 Istanbul - Dinescu Delia, Edith Padineanu</t>
  </si>
  <si>
    <t>bilet de avion Constanta Istanbul si retur  Delia Dinescu, Padineanu Edith</t>
  </si>
  <si>
    <t>USB 16 GB, tip card bancar personalizat fata - verso pentru conferinta EURIE 2025</t>
  </si>
  <si>
    <t>Servicii de editare a publicatie  " Tomisul Cultural" - 4 editii( 4200 lei/editie)</t>
  </si>
  <si>
    <t>Produse de promovare a programului ERASMUS+ ( roll-up, pungi cadou, termos, USB, pix, blocnotes, indicator laser metalic, difuzor bluetooth, adaptor tip cub, baterie externa)</t>
  </si>
  <si>
    <t>Proiect 2024-1-RO01-KA131-HED-000235658, bugetul SOM</t>
  </si>
  <si>
    <t>Acumulatori</t>
  </si>
  <si>
    <t>31681000-3 Accesorii electrice</t>
  </si>
  <si>
    <t>Proiect Marech</t>
  </si>
  <si>
    <t>Lucrari de reparatie traseu cabluri de date si alimentare electrica a sistemului de supraveghere perimetrala</t>
  </si>
  <si>
    <t>Mentenanta pachet software CST Studio Suite Teaching Base Pack</t>
  </si>
  <si>
    <t>transfer aeroport New Delhi hotel si retur</t>
  </si>
  <si>
    <t>Transfer Constanta Otopeni si retur</t>
  </si>
  <si>
    <t>Servicii de tiparire, legare si copertare carti (include printare continut si coperta)" Journal of Marine Technology and Environment, vol1/2025 - 15 exemplare</t>
  </si>
  <si>
    <t>Materiale de prezentare constand in - PLIANT Universitatea Maritimă din Constanța - model 1 - 2000 buc, PLIANT Universitatea Maritimă din Constanța - model 2 - 2000 buc, FLYER Telecomunicații - 2000 bucați, FLYER Securitate Cibernetică - 2000 bucați, FLYER Navigatie și Transport Maritim - 2000 bucați, FLYER Inginerie in Transporturi - 2000 bucați, FLYER Ingineria Mediului - 2000 bucați, FLYER Electrotehnică - 2000 bucați, FLYER Electromecanică - 600 bucați, FLYER Electroenergetică - 2000 bucați.</t>
  </si>
  <si>
    <t>2000 buc x 10 repere</t>
  </si>
  <si>
    <t xml:space="preserve">MASA PLIANTA 182X74X74CM Z182-3X </t>
  </si>
  <si>
    <t>SCAUN PLIANT YX-D25</t>
  </si>
  <si>
    <t>Servicii de cazare Instanbul perioada 06-11.04.2025 Delia Dinescu, Padineanu Edith</t>
  </si>
  <si>
    <t>Servicii de cazare Chennai ( India) - dl. Hanzu</t>
  </si>
  <si>
    <t>Servicii de cazare proiect RoNaQci Universitatea Tehnica din Cluj Napoca - S.L. Dr. Ing. Alexandru Pescaru</t>
  </si>
  <si>
    <t>Servicii de catering workshop" Tehnologii si sisteme de telecomunicatii"</t>
  </si>
  <si>
    <t>Mape prezentare personalizate curs pilot  Advanced Cyber Range Training for Maritime Cyber Resilience</t>
  </si>
  <si>
    <t>Roll up personalizat curs pilot  Advanced Cyber Range Training for Maritime Cyber Resilience</t>
  </si>
  <si>
    <t>Lanyard ecuson personalizat curs pilot  Advanced Cyber Range Training for Maritime Cyber Resilience</t>
  </si>
  <si>
    <t>Achizitie de materiale de constructii pentru reabilitarea instalatiei exterioare de canalizare a imobilului C1 Sala Sport ( beton, nisip constructii)</t>
  </si>
  <si>
    <t>Achizitie produse electrice pentru extinderea si managementul retelelor electrice de curenti tari si slabi (canal cablu perforat, conector cablu, priza dubla)</t>
  </si>
  <si>
    <t>50241000-6 - Servicii de reparare şi de întreţinere a navelor</t>
  </si>
  <si>
    <t>DIVERSE PRODUSE, MATERIALE ȘI SERVICII PENTRU REPARAȚII AMBARCAȚIUNI</t>
  </si>
  <si>
    <t>Servicii de reparatii si intretinere ambarcatiuni din patrimoniul UMC</t>
  </si>
  <si>
    <t>Servicii de catering ptr. Cursul pilot Advanced Cyber Range Training for Maritime Cyber Resilience perioada 25-28.03.2025</t>
  </si>
  <si>
    <t>Racord extensibil lavoar</t>
  </si>
  <si>
    <t>Vas WC Kolo sau echivalent</t>
  </si>
  <si>
    <t>Lavoar baie și piedestal</t>
  </si>
  <si>
    <t xml:space="preserve">Capac wc MDF Cooke &amp; Lewis </t>
  </si>
  <si>
    <t xml:space="preserve">Sifon cădiță bonde extraplat D90 </t>
  </si>
  <si>
    <t xml:space="preserve">Adeziv pentru gresie și faianță Adeplast AF-N </t>
  </si>
  <si>
    <t xml:space="preserve">Etanșant și Adeziv universal, Mamut </t>
  </si>
  <si>
    <t>44411000-4 Articole sanitare</t>
  </si>
  <si>
    <t>44411000-4</t>
  </si>
  <si>
    <t>Pigment Sticky Color sau echivalent</t>
  </si>
  <si>
    <t>Set fixare sanitare</t>
  </si>
  <si>
    <t>Capac inox pentru sifon pardoseală</t>
  </si>
  <si>
    <t>Profil PVC pentru cadă</t>
  </si>
  <si>
    <t>Profil aluminiu pentru treaptă</t>
  </si>
  <si>
    <t>Glaf PVC pentru ferestre</t>
  </si>
  <si>
    <t>Mâner pentru fereastră</t>
  </si>
  <si>
    <t>Diblu universal nylon cu șurub cui 6 x 40 mm</t>
  </si>
  <si>
    <t>Diblu universal nylon cu șurub cui 8 x 60 mm</t>
  </si>
  <si>
    <t>Șurub Rigips autofiletant 3,5 x 25 mm</t>
  </si>
  <si>
    <t>Șurub Rigips autofiletant 3,5 x 45 mm</t>
  </si>
  <si>
    <t>Confectionare si montare a 2 usi pt salile de curs  E204 si E209</t>
  </si>
  <si>
    <t>45453000-7   Lucrari de reparatii generale si de renovare (Rev.2</t>
  </si>
  <si>
    <t>Servicii de informare, consultanta si avizare juridica</t>
  </si>
  <si>
    <t>Asistenta si reprezentare juridica in dosarul nr.6714/3/2024</t>
  </si>
  <si>
    <t>Asistenta si reprezentare juridica  in cadrul unui proces impotriva Vilcele SRL si Ionel Damian</t>
  </si>
  <si>
    <t>79110000-8 Servicii de consultanta si de reprezentare juridica (Rev.2)</t>
  </si>
  <si>
    <t>Baterie NI-MH</t>
  </si>
  <si>
    <t>Scara aluminiu pliabila 6 trepte</t>
  </si>
  <si>
    <t>Materiale si produse pentru curatenie</t>
  </si>
  <si>
    <t>39831240-0 Produse de curatenie (Rev.2)</t>
  </si>
  <si>
    <t>taxa participare la salonul "Tomis Maritime Expo"</t>
  </si>
  <si>
    <t>Produse sportive Cupa UMC 2025</t>
  </si>
  <si>
    <t>Pompa de apa submersibila COMET</t>
  </si>
  <si>
    <t xml:space="preserve"> Adaptor RS232/RS422 ANTONA ANC</t>
  </si>
  <si>
    <t>bilete de avion Bucuresti - Liverpool si retur Hnatiuc Bogdan si Mihaela _proiect IAMU</t>
  </si>
  <si>
    <t xml:space="preserve"> Stabilizator tensiune NJOY3000VA ALVIS</t>
  </si>
  <si>
    <t>Prelungitor Bachmann 39 5m</t>
  </si>
  <si>
    <t>Cuptor 220V ptr Konica Minolta ( include si costuri de ontaj)</t>
  </si>
  <si>
    <t>sponsorizare BRD</t>
  </si>
  <si>
    <t>Sigla luminoasa BRD</t>
  </si>
  <si>
    <t>Tapet personalizat BRD</t>
  </si>
  <si>
    <t>Televizor digital signage</t>
  </si>
  <si>
    <t>Lampadare personalizate - sigla BRD</t>
  </si>
  <si>
    <t>20  pachete vidate cafea JACOBS verde (500gr/pachet)
15 baxuri apă plată 2 litri (6 sticle/bax) Bucovina/Borsec/Dorna 
30 baxuri apa plata 0,5 litri (12 sticle/bax) Bucovina/Borsec/Dorna 
10 baxuri COCA COLA cu zahăr 0,5 litri (12 sticle/bax) 
10 baxuri COCA COLA fără zahăr la 0,5 litri (12 sticle/bax) 5 baxuri MIRINDA la 0,5 litri (12 sticle/bax)
4 cutii ceai diverse sortimente (20-25 pliculețe/cutie – FARES / LIPTON ceai verde, lemon, fructe de pădure, măceșe, zmeură, etc.)
3 baxuri lapte condensat (20 de folii/bax, 10buc x 10gr/folie)
2 cutii zahăr la pliculețe (5g x 200 pliculețe/cutie) 10 pachete servetele de masa</t>
  </si>
  <si>
    <t xml:space="preserve">Transfer aeroport Instabul hotel si retur - Istanbul </t>
  </si>
  <si>
    <t>Transfer Constanta Otopeni ( Delia Craciun, Edith Padinenanu - 06 aprilie 2025)</t>
  </si>
  <si>
    <t>Avans  cazare perioada 30 martie - 02 aprilie</t>
  </si>
  <si>
    <t>Roata mobilier dubla 50 mm - max 30 kg</t>
  </si>
  <si>
    <t>39200000-4 Accesorii de mobilier (Rev.2)</t>
  </si>
  <si>
    <t>Taxa stand conferinta EURIE 2025 - Turcia</t>
  </si>
  <si>
    <t>1000 usd</t>
  </si>
  <si>
    <t>Materiale sanitare pentru modernizarea retelei necesare Simulatorului compartiment masina</t>
  </si>
  <si>
    <t>ONAC acord cadru nr 2098/11.07.2023 (lot 2)</t>
  </si>
  <si>
    <t>31430000-9 Acumulatori electrici (Rev.2)</t>
  </si>
  <si>
    <t xml:space="preserve"> LUCRARI DE REPARATII GENERALE SI RENOVARE</t>
  </si>
  <si>
    <t>ONAC acord cadru nr 1254/LDD/05.03.2024 (lot 1)</t>
  </si>
  <si>
    <t>Produse de papetarie si birotica</t>
  </si>
  <si>
    <t>ONAC acord cadru LOT 4 nr 2399/VFT/30.10.2024</t>
  </si>
  <si>
    <t>30192700-8 - Papetarie (Rev.2)</t>
  </si>
  <si>
    <t>50730000-1 Servicii de reparare şi de întreţinere a grupurilor de refrigerare</t>
  </si>
  <si>
    <t>servicii tiparire caiete de practicaDeck Officers- 100 exemplare</t>
  </si>
  <si>
    <t xml:space="preserve">SERVICII  DE PROIECTARE DIVERSE SERVICII DE ARHITECTURĂ, DE CONSTRUCȚII, DE INGINERIE ȘI DE INSPECȚIE </t>
  </si>
  <si>
    <t xml:space="preserve">71241000-9
71000000-8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</si>
</sst>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quot;$&quot;* #,##0.00_);_(&quot;$&quot;* \(#,##0.00\);_(&quot;$&quot;* &quot;-&quot;??_);_(@_)"/>
    <numFmt numFmtId="43" formatCode="_(* #,##0.00_);_(* \(#,##0.00\);_(* &quot;-&quot;??_);_(@_)"/>
    <numFmt numFmtId="164" formatCode="#,##0.00;[Red]#,##0.00"/>
  </numFmts>
  <fonts count="9" x14ac:knownFonts="1">
    <font>
      <sz val="11"/>
      <color theme="1"/>
      <name val="Calibri"/>
      <family val="2"/>
      <scheme val="minor"/>
    </font>
    <font>
      <sz val="11"/>
      <color theme="1"/>
      <name val="Calibri"/>
      <family val="2"/>
      <scheme val="minor"/>
    </font>
    <font>
      <sz val="10"/>
      <name val="Arial"/>
      <family val="2"/>
    </font>
    <font>
      <sz val="8"/>
      <name val="Calibri"/>
      <family val="2"/>
      <scheme val="minor"/>
    </font>
    <font>
      <sz val="9"/>
      <name val="Calibri"/>
      <family val="2"/>
      <scheme val="minor"/>
    </font>
    <font>
      <b/>
      <sz val="9"/>
      <name val="Calibri"/>
      <family val="2"/>
      <scheme val="minor"/>
    </font>
    <font>
      <b/>
      <sz val="9"/>
      <name val="Calibri"/>
      <family val="2"/>
      <charset val="238"/>
      <scheme val="minor"/>
    </font>
    <font>
      <sz val="9"/>
      <name val="Segoe UI"/>
      <family val="2"/>
    </font>
    <font>
      <sz val="9"/>
      <name val="Calibri"/>
      <family val="2"/>
    </font>
  </fonts>
  <fills count="2">
    <fill>
      <patternFill patternType="none"/>
    </fill>
    <fill>
      <patternFill patternType="gray125"/>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s>
  <cellStyleXfs count="8">
    <xf numFmtId="0" fontId="0" fillId="0" borderId="0"/>
    <xf numFmtId="43" fontId="1"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44" fontId="1" fillId="0" borderId="0" applyFont="0" applyFill="0" applyBorder="0" applyAlignment="0" applyProtection="0"/>
  </cellStyleXfs>
  <cellXfs count="205">
    <xf numFmtId="0" fontId="0" fillId="0" borderId="0" xfId="0"/>
    <xf numFmtId="164" fontId="4" fillId="0" borderId="1" xfId="1" applyNumberFormat="1" applyFont="1" applyFill="1" applyBorder="1" applyAlignment="1">
      <alignment horizontal="right" vertical="center" wrapText="1"/>
    </xf>
    <xf numFmtId="164" fontId="5" fillId="0" borderId="5" xfId="1" applyNumberFormat="1" applyFont="1" applyFill="1" applyBorder="1" applyAlignment="1">
      <alignment horizontal="right" vertical="center" wrapText="1"/>
    </xf>
    <xf numFmtId="0" fontId="4" fillId="0" borderId="1" xfId="1" applyNumberFormat="1" applyFont="1" applyFill="1" applyBorder="1" applyAlignment="1">
      <alignment horizontal="center" vertical="center" wrapText="1"/>
    </xf>
    <xf numFmtId="164" fontId="4" fillId="0" borderId="7" xfId="1" applyNumberFormat="1" applyFont="1" applyFill="1" applyBorder="1" applyAlignment="1">
      <alignment horizontal="right" vertical="center" wrapText="1"/>
    </xf>
    <xf numFmtId="164" fontId="5" fillId="0" borderId="5" xfId="1" applyNumberFormat="1" applyFont="1" applyFill="1" applyBorder="1" applyAlignment="1">
      <alignment vertical="center" wrapText="1"/>
    </xf>
    <xf numFmtId="164" fontId="4" fillId="0" borderId="5" xfId="1" applyNumberFormat="1" applyFont="1" applyFill="1" applyBorder="1" applyAlignment="1">
      <alignment horizontal="right" vertical="center" wrapText="1"/>
    </xf>
    <xf numFmtId="164" fontId="5" fillId="0" borderId="5" xfId="1" applyNumberFormat="1" applyFont="1" applyFill="1" applyBorder="1" applyAlignment="1">
      <alignment horizontal="center" vertical="center" wrapText="1" shrinkToFit="1"/>
    </xf>
    <xf numFmtId="164" fontId="4" fillId="0" borderId="5" xfId="1" applyNumberFormat="1" applyFont="1" applyFill="1" applyBorder="1" applyAlignment="1">
      <alignment vertical="center" wrapText="1"/>
    </xf>
    <xf numFmtId="0" fontId="5" fillId="0" borderId="0" xfId="2" applyFont="1" applyFill="1" applyAlignment="1">
      <alignment horizontal="center" vertical="center" wrapText="1"/>
    </xf>
    <xf numFmtId="164" fontId="5" fillId="0" borderId="1" xfId="1" applyNumberFormat="1" applyFont="1" applyFill="1" applyBorder="1" applyAlignment="1">
      <alignment horizontal="center" vertical="center" wrapText="1"/>
    </xf>
    <xf numFmtId="0" fontId="5" fillId="0" borderId="1" xfId="2" applyFont="1" applyFill="1" applyBorder="1" applyAlignment="1">
      <alignment horizontal="center" vertical="center" wrapText="1"/>
    </xf>
    <xf numFmtId="0" fontId="5" fillId="0" borderId="0" xfId="2" applyFont="1" applyFill="1" applyAlignment="1">
      <alignment vertical="center" wrapText="1"/>
    </xf>
    <xf numFmtId="0" fontId="5" fillId="0" borderId="1" xfId="2" applyFont="1" applyFill="1" applyBorder="1" applyAlignment="1">
      <alignment vertical="center" wrapText="1"/>
    </xf>
    <xf numFmtId="164" fontId="5" fillId="0" borderId="1" xfId="1" applyNumberFormat="1" applyFont="1" applyFill="1" applyBorder="1" applyAlignment="1">
      <alignment horizontal="right" vertical="center" wrapText="1"/>
    </xf>
    <xf numFmtId="0" fontId="5" fillId="0" borderId="2" xfId="1" applyNumberFormat="1" applyFont="1" applyFill="1" applyBorder="1" applyAlignment="1">
      <alignment horizontal="center" vertical="center" wrapText="1"/>
    </xf>
    <xf numFmtId="43" fontId="5" fillId="0" borderId="1" xfId="2" applyNumberFormat="1" applyFont="1" applyFill="1" applyBorder="1" applyAlignment="1">
      <alignment horizontal="center" vertical="center" wrapText="1"/>
    </xf>
    <xf numFmtId="0" fontId="5" fillId="0" borderId="2" xfId="2" applyFont="1" applyFill="1" applyBorder="1" applyAlignment="1">
      <alignment horizontal="center" vertical="center" wrapText="1"/>
    </xf>
    <xf numFmtId="0" fontId="5" fillId="0" borderId="2" xfId="0" applyFont="1" applyFill="1" applyBorder="1" applyAlignment="1">
      <alignment horizontal="center" vertical="center" wrapText="1"/>
    </xf>
    <xf numFmtId="164" fontId="5" fillId="0" borderId="2" xfId="2" applyNumberFormat="1" applyFont="1" applyFill="1" applyBorder="1" applyAlignment="1">
      <alignment horizontal="right" vertical="center" wrapText="1"/>
    </xf>
    <xf numFmtId="43" fontId="5" fillId="0" borderId="2" xfId="3" applyFont="1" applyFill="1" applyBorder="1" applyAlignment="1">
      <alignment horizontal="center" vertical="center" wrapText="1"/>
    </xf>
    <xf numFmtId="0" fontId="4" fillId="0" borderId="2" xfId="2" applyFont="1" applyFill="1" applyBorder="1" applyAlignment="1">
      <alignment horizontal="center" vertical="center" wrapText="1" shrinkToFit="1"/>
    </xf>
    <xf numFmtId="164" fontId="5" fillId="0" borderId="8" xfId="1" applyNumberFormat="1" applyFont="1" applyFill="1" applyBorder="1" applyAlignment="1">
      <alignment vertical="center" wrapText="1"/>
    </xf>
    <xf numFmtId="0" fontId="4" fillId="0" borderId="1" xfId="2" applyFont="1" applyFill="1" applyBorder="1" applyAlignment="1">
      <alignment horizontal="center" vertical="center" wrapText="1"/>
    </xf>
    <xf numFmtId="164" fontId="5" fillId="0" borderId="1" xfId="1" applyNumberFormat="1" applyFont="1" applyFill="1" applyBorder="1" applyAlignment="1">
      <alignment horizontal="right" vertical="center"/>
    </xf>
    <xf numFmtId="0" fontId="4" fillId="0" borderId="1" xfId="2" applyFont="1" applyFill="1" applyBorder="1" applyAlignment="1">
      <alignment horizontal="center" vertical="center" wrapText="1" shrinkToFit="1"/>
    </xf>
    <xf numFmtId="0" fontId="4" fillId="0" borderId="1" xfId="2" applyFont="1" applyFill="1" applyBorder="1" applyAlignment="1">
      <alignment vertical="center" wrapText="1"/>
    </xf>
    <xf numFmtId="43" fontId="4" fillId="0" borderId="1" xfId="2" applyNumberFormat="1" applyFont="1" applyFill="1" applyBorder="1" applyAlignment="1">
      <alignment horizontal="center" vertical="center" wrapText="1"/>
    </xf>
    <xf numFmtId="0" fontId="5" fillId="0" borderId="1" xfId="0" applyFont="1" applyFill="1" applyBorder="1" applyAlignment="1">
      <alignment horizontal="justify" vertical="center"/>
    </xf>
    <xf numFmtId="164" fontId="5" fillId="0" borderId="1" xfId="2" applyNumberFormat="1" applyFont="1" applyFill="1" applyBorder="1" applyAlignment="1">
      <alignment horizontal="right" vertical="center" wrapText="1"/>
    </xf>
    <xf numFmtId="0" fontId="5" fillId="0" borderId="1" xfId="1" applyNumberFormat="1" applyFont="1" applyFill="1" applyBorder="1" applyAlignment="1">
      <alignment horizontal="center" vertical="center" wrapText="1"/>
    </xf>
    <xf numFmtId="43" fontId="5" fillId="0" borderId="1" xfId="3" applyFont="1" applyFill="1" applyBorder="1" applyAlignment="1">
      <alignment horizontal="center" vertical="center" wrapText="1"/>
    </xf>
    <xf numFmtId="0" fontId="4" fillId="0" borderId="0" xfId="2" applyFont="1" applyFill="1" applyAlignment="1">
      <alignment vertical="center" wrapText="1"/>
    </xf>
    <xf numFmtId="0" fontId="4" fillId="0" borderId="4" xfId="2" applyFont="1" applyFill="1" applyBorder="1" applyAlignment="1">
      <alignment vertical="center" wrapText="1"/>
    </xf>
    <xf numFmtId="0" fontId="4" fillId="0" borderId="5" xfId="2" applyFont="1" applyFill="1" applyBorder="1" applyAlignment="1">
      <alignment vertical="center" wrapText="1"/>
    </xf>
    <xf numFmtId="4" fontId="4" fillId="0" borderId="1" xfId="2" applyNumberFormat="1" applyFont="1" applyFill="1" applyBorder="1" applyAlignment="1">
      <alignment vertical="center" wrapText="1"/>
    </xf>
    <xf numFmtId="4" fontId="4" fillId="0" borderId="8" xfId="2" applyNumberFormat="1" applyFont="1" applyFill="1" applyBorder="1" applyAlignment="1">
      <alignment vertical="center" wrapText="1"/>
    </xf>
    <xf numFmtId="0" fontId="5" fillId="0" borderId="1" xfId="2" applyFont="1" applyFill="1" applyBorder="1" applyAlignment="1">
      <alignment horizontal="center" vertical="center" wrapText="1" shrinkToFit="1"/>
    </xf>
    <xf numFmtId="0" fontId="5" fillId="0" borderId="1" xfId="2" applyFont="1" applyFill="1" applyBorder="1" applyAlignment="1">
      <alignment horizontal="left" vertical="center" wrapText="1"/>
    </xf>
    <xf numFmtId="164" fontId="4" fillId="0" borderId="1" xfId="2" applyNumberFormat="1" applyFont="1" applyFill="1" applyBorder="1" applyAlignment="1">
      <alignment horizontal="right" vertical="center" wrapText="1"/>
    </xf>
    <xf numFmtId="0" fontId="4" fillId="0" borderId="1" xfId="2" applyFont="1" applyFill="1" applyBorder="1" applyAlignment="1">
      <alignment horizontal="left" vertical="center" wrapText="1"/>
    </xf>
    <xf numFmtId="164" fontId="4" fillId="0" borderId="1" xfId="2" applyNumberFormat="1" applyFont="1" applyFill="1" applyBorder="1" applyAlignment="1">
      <alignment horizontal="center" vertical="center" wrapText="1"/>
    </xf>
    <xf numFmtId="3" fontId="4" fillId="0" borderId="1" xfId="1" applyNumberFormat="1" applyFont="1" applyFill="1" applyBorder="1" applyAlignment="1">
      <alignment horizontal="center" vertical="center" wrapText="1"/>
    </xf>
    <xf numFmtId="164" fontId="5" fillId="0" borderId="0" xfId="1" applyNumberFormat="1" applyFont="1" applyFill="1" applyAlignment="1">
      <alignment horizontal="center" vertical="center"/>
    </xf>
    <xf numFmtId="0" fontId="5" fillId="0" borderId="1" xfId="1" applyNumberFormat="1" applyFont="1" applyFill="1" applyBorder="1" applyAlignment="1">
      <alignment horizontal="left" vertical="center" wrapText="1"/>
    </xf>
    <xf numFmtId="164" fontId="4" fillId="0" borderId="0" xfId="1" applyNumberFormat="1" applyFont="1" applyFill="1" applyBorder="1" applyAlignment="1">
      <alignment horizontal="right" vertical="center"/>
    </xf>
    <xf numFmtId="0" fontId="5" fillId="0" borderId="1" xfId="1" applyNumberFormat="1" applyFont="1" applyFill="1" applyBorder="1" applyAlignment="1">
      <alignment horizontal="left" wrapText="1"/>
    </xf>
    <xf numFmtId="43" fontId="4" fillId="0" borderId="3" xfId="2" applyNumberFormat="1" applyFont="1" applyFill="1" applyBorder="1" applyAlignment="1">
      <alignment horizontal="center" vertical="center" wrapText="1"/>
    </xf>
    <xf numFmtId="164" fontId="4" fillId="0" borderId="5" xfId="1" applyNumberFormat="1" applyFont="1" applyFill="1" applyBorder="1" applyAlignment="1">
      <alignment horizontal="center" vertical="center" wrapText="1"/>
    </xf>
    <xf numFmtId="0" fontId="5" fillId="0" borderId="3" xfId="2" applyFont="1" applyFill="1" applyBorder="1" applyAlignment="1">
      <alignment vertical="center" wrapText="1"/>
    </xf>
    <xf numFmtId="0" fontId="4" fillId="0" borderId="3" xfId="2" applyFont="1" applyFill="1" applyBorder="1" applyAlignment="1">
      <alignment horizontal="center" vertical="center" wrapText="1"/>
    </xf>
    <xf numFmtId="164" fontId="4" fillId="0" borderId="3" xfId="1" applyNumberFormat="1" applyFont="1" applyFill="1" applyBorder="1" applyAlignment="1">
      <alignment horizontal="right" vertical="center"/>
    </xf>
    <xf numFmtId="44" fontId="5" fillId="0" borderId="1" xfId="7" applyFont="1" applyFill="1" applyBorder="1" applyAlignment="1">
      <alignment horizontal="left" vertical="center" wrapText="1"/>
    </xf>
    <xf numFmtId="44" fontId="4" fillId="0" borderId="1" xfId="7" applyFont="1" applyFill="1" applyBorder="1" applyAlignment="1">
      <alignment horizontal="center" vertical="center" wrapText="1"/>
    </xf>
    <xf numFmtId="0" fontId="4" fillId="0" borderId="3" xfId="2" applyFont="1" applyFill="1" applyBorder="1" applyAlignment="1">
      <alignment horizontal="left" vertical="center" wrapText="1"/>
    </xf>
    <xf numFmtId="17" fontId="4" fillId="0" borderId="1" xfId="2" applyNumberFormat="1" applyFont="1" applyFill="1" applyBorder="1" applyAlignment="1">
      <alignment horizontal="center" vertical="center" wrapText="1" shrinkToFit="1"/>
    </xf>
    <xf numFmtId="43" fontId="4" fillId="0" borderId="5" xfId="2" applyNumberFormat="1" applyFont="1" applyFill="1" applyBorder="1" applyAlignment="1">
      <alignment horizontal="center" vertical="center" wrapText="1"/>
    </xf>
    <xf numFmtId="0" fontId="5" fillId="0" borderId="1" xfId="0" applyFont="1" applyFill="1" applyBorder="1" applyAlignment="1">
      <alignment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vertical="center" wrapText="1"/>
    </xf>
    <xf numFmtId="0" fontId="4" fillId="0" borderId="3" xfId="2" applyFont="1" applyFill="1" applyBorder="1" applyAlignment="1">
      <alignment horizontal="center" vertical="center" wrapText="1" shrinkToFit="1"/>
    </xf>
    <xf numFmtId="164" fontId="5" fillId="0" borderId="3" xfId="1" applyNumberFormat="1" applyFont="1" applyFill="1" applyBorder="1" applyAlignment="1">
      <alignment horizontal="right" vertical="center" wrapText="1"/>
    </xf>
    <xf numFmtId="0" fontId="5" fillId="0" borderId="3" xfId="1" applyNumberFormat="1" applyFont="1" applyFill="1" applyBorder="1" applyAlignment="1">
      <alignment horizontal="center" vertical="center" wrapText="1"/>
    </xf>
    <xf numFmtId="43" fontId="5" fillId="0" borderId="3" xfId="2" applyNumberFormat="1" applyFont="1" applyFill="1" applyBorder="1" applyAlignment="1">
      <alignment horizontal="center" vertical="center" wrapText="1"/>
    </xf>
    <xf numFmtId="0" fontId="5" fillId="0" borderId="3" xfId="2" applyFont="1" applyFill="1" applyBorder="1" applyAlignment="1">
      <alignment horizontal="center" vertical="center" wrapText="1" shrinkToFit="1"/>
    </xf>
    <xf numFmtId="164" fontId="5" fillId="0" borderId="7" xfId="1" applyNumberFormat="1" applyFont="1" applyFill="1" applyBorder="1" applyAlignment="1">
      <alignment horizontal="right" vertical="center" wrapText="1"/>
    </xf>
    <xf numFmtId="164" fontId="4" fillId="0" borderId="3" xfId="1" applyNumberFormat="1" applyFont="1" applyFill="1" applyBorder="1" applyAlignment="1">
      <alignment horizontal="right" vertical="center" wrapText="1"/>
    </xf>
    <xf numFmtId="0" fontId="4" fillId="0" borderId="3" xfId="1" applyNumberFormat="1" applyFont="1" applyFill="1" applyBorder="1" applyAlignment="1">
      <alignment horizontal="center" vertical="center" wrapText="1"/>
    </xf>
    <xf numFmtId="0" fontId="5" fillId="0" borderId="2" xfId="0" applyFont="1" applyFill="1" applyBorder="1" applyAlignment="1">
      <alignment wrapText="1"/>
    </xf>
    <xf numFmtId="0" fontId="4" fillId="0" borderId="2" xfId="0" applyFont="1" applyFill="1" applyBorder="1" applyAlignment="1">
      <alignment horizontal="center" vertical="center" wrapText="1"/>
    </xf>
    <xf numFmtId="164" fontId="4" fillId="0" borderId="1" xfId="2" applyNumberFormat="1" applyFont="1" applyFill="1" applyBorder="1" applyAlignment="1">
      <alignment horizontal="center" vertical="center" wrapText="1" shrinkToFit="1"/>
    </xf>
    <xf numFmtId="0" fontId="4" fillId="0" borderId="1" xfId="0" applyFont="1" applyFill="1" applyBorder="1" applyAlignment="1">
      <alignment horizontal="center" vertical="center"/>
    </xf>
    <xf numFmtId="164" fontId="5" fillId="0" borderId="5" xfId="0" applyNumberFormat="1" applyFont="1" applyFill="1" applyBorder="1" applyAlignment="1">
      <alignment vertical="center"/>
    </xf>
    <xf numFmtId="0" fontId="4" fillId="0" borderId="2" xfId="2" applyFont="1" applyFill="1" applyBorder="1" applyAlignment="1">
      <alignment vertical="center" wrapText="1"/>
    </xf>
    <xf numFmtId="0" fontId="4" fillId="0" borderId="1" xfId="5" applyFont="1" applyFill="1" applyBorder="1" applyAlignment="1">
      <alignment horizontal="center" vertical="center" wrapText="1"/>
    </xf>
    <xf numFmtId="164" fontId="5" fillId="0" borderId="5" xfId="1" applyNumberFormat="1" applyFont="1" applyFill="1" applyBorder="1" applyAlignment="1">
      <alignment vertical="center" wrapText="1" shrinkToFit="1"/>
    </xf>
    <xf numFmtId="0" fontId="5" fillId="0" borderId="1" xfId="0" applyFont="1" applyFill="1" applyBorder="1" applyAlignment="1">
      <alignment horizontal="left" vertical="center" wrapText="1"/>
    </xf>
    <xf numFmtId="0" fontId="4" fillId="0" borderId="3" xfId="0" applyFont="1" applyFill="1" applyBorder="1" applyAlignment="1">
      <alignment horizontal="center" vertical="center" wrapText="1"/>
    </xf>
    <xf numFmtId="164" fontId="4" fillId="0" borderId="1" xfId="0" applyNumberFormat="1" applyFont="1" applyFill="1" applyBorder="1" applyAlignment="1">
      <alignment horizontal="right" vertical="center" wrapText="1"/>
    </xf>
    <xf numFmtId="0" fontId="5" fillId="0" borderId="1" xfId="0" applyFont="1" applyFill="1" applyBorder="1" applyAlignment="1">
      <alignment horizontal="center" vertical="center" wrapText="1"/>
    </xf>
    <xf numFmtId="0" fontId="4" fillId="0" borderId="0" xfId="2" applyFont="1" applyFill="1" applyAlignment="1">
      <alignment horizontal="center" vertical="center" wrapText="1"/>
    </xf>
    <xf numFmtId="164" fontId="4" fillId="0" borderId="1" xfId="0" applyNumberFormat="1" applyFont="1" applyFill="1" applyBorder="1" applyAlignment="1">
      <alignment horizontal="center" vertical="center" wrapText="1"/>
    </xf>
    <xf numFmtId="164" fontId="4" fillId="0" borderId="0" xfId="1" applyNumberFormat="1" applyFont="1" applyFill="1" applyAlignment="1">
      <alignment horizontal="right" vertical="center"/>
    </xf>
    <xf numFmtId="0" fontId="4" fillId="0" borderId="3" xfId="2" applyFont="1" applyFill="1" applyBorder="1" applyAlignment="1">
      <alignment vertical="center" wrapText="1"/>
    </xf>
    <xf numFmtId="17" fontId="4" fillId="0" borderId="3" xfId="2" applyNumberFormat="1" applyFont="1" applyFill="1" applyBorder="1" applyAlignment="1">
      <alignment horizontal="center" vertical="center" wrapText="1" shrinkToFit="1"/>
    </xf>
    <xf numFmtId="164" fontId="4" fillId="0" borderId="7" xfId="1" applyNumberFormat="1" applyFont="1" applyFill="1" applyBorder="1" applyAlignment="1">
      <alignment vertical="center" wrapText="1"/>
    </xf>
    <xf numFmtId="0" fontId="5" fillId="0" borderId="0" xfId="0" applyFont="1" applyFill="1" applyAlignment="1">
      <alignment horizontal="left" vertical="center" wrapText="1"/>
    </xf>
    <xf numFmtId="0" fontId="4" fillId="0" borderId="4" xfId="2" applyFont="1" applyFill="1" applyBorder="1" applyAlignment="1">
      <alignment horizontal="center" vertical="center" wrapText="1"/>
    </xf>
    <xf numFmtId="0" fontId="5" fillId="0" borderId="1" xfId="0" applyFont="1" applyFill="1" applyBorder="1"/>
    <xf numFmtId="0" fontId="5" fillId="0" borderId="1" xfId="0" applyFont="1" applyFill="1" applyBorder="1" applyAlignment="1">
      <alignment wrapText="1"/>
    </xf>
    <xf numFmtId="0" fontId="5" fillId="0" borderId="1" xfId="0" applyFont="1" applyFill="1" applyBorder="1" applyAlignment="1">
      <alignment horizontal="center" vertical="center"/>
    </xf>
    <xf numFmtId="0" fontId="5" fillId="0" borderId="1" xfId="1" applyNumberFormat="1" applyFont="1" applyFill="1" applyBorder="1" applyAlignment="1">
      <alignment horizontal="center" vertical="center"/>
    </xf>
    <xf numFmtId="0" fontId="5" fillId="0" borderId="4" xfId="0" applyFont="1" applyFill="1" applyBorder="1"/>
    <xf numFmtId="0" fontId="4" fillId="0" borderId="1" xfId="2" applyFont="1" applyFill="1" applyBorder="1" applyAlignment="1">
      <alignment horizontal="right" vertical="center" wrapText="1"/>
    </xf>
    <xf numFmtId="43" fontId="4" fillId="0" borderId="1" xfId="3" applyFont="1" applyFill="1" applyBorder="1" applyAlignment="1">
      <alignment horizontal="center" vertical="center" wrapText="1"/>
    </xf>
    <xf numFmtId="0" fontId="5" fillId="0" borderId="0" xfId="0" applyFont="1" applyFill="1"/>
    <xf numFmtId="164" fontId="4" fillId="0" borderId="1" xfId="1" applyNumberFormat="1" applyFont="1" applyFill="1" applyBorder="1" applyAlignment="1">
      <alignment vertical="center" wrapText="1"/>
    </xf>
    <xf numFmtId="4" fontId="4" fillId="0" borderId="1" xfId="2" applyNumberFormat="1" applyFont="1" applyFill="1" applyBorder="1" applyAlignment="1">
      <alignment horizontal="right" vertical="center" wrapText="1"/>
    </xf>
    <xf numFmtId="0" fontId="5" fillId="0" borderId="4" xfId="2" applyFont="1" applyFill="1" applyBorder="1" applyAlignment="1">
      <alignment vertical="center" wrapText="1"/>
    </xf>
    <xf numFmtId="0" fontId="4" fillId="0" borderId="5" xfId="2" applyFont="1" applyFill="1" applyBorder="1" applyAlignment="1">
      <alignment horizontal="right" vertical="center" wrapText="1"/>
    </xf>
    <xf numFmtId="0" fontId="5" fillId="0" borderId="0" xfId="0" applyFont="1" applyFill="1" applyAlignment="1">
      <alignment horizontal="center" vertical="center"/>
    </xf>
    <xf numFmtId="0" fontId="5" fillId="0" borderId="0" xfId="1" applyNumberFormat="1" applyFont="1" applyFill="1" applyAlignment="1">
      <alignment horizontal="center" vertical="center"/>
    </xf>
    <xf numFmtId="164" fontId="5" fillId="0" borderId="0" xfId="1" applyNumberFormat="1" applyFont="1" applyFill="1" applyAlignment="1">
      <alignment vertical="center"/>
    </xf>
    <xf numFmtId="0" fontId="5" fillId="0" borderId="4" xfId="0" applyFont="1" applyFill="1" applyBorder="1" applyAlignment="1">
      <alignment horizontal="center" vertical="center"/>
    </xf>
    <xf numFmtId="164" fontId="5" fillId="0" borderId="1" xfId="0" applyNumberFormat="1" applyFont="1" applyFill="1" applyBorder="1" applyAlignment="1">
      <alignment horizontal="right" vertical="center"/>
    </xf>
    <xf numFmtId="0" fontId="4" fillId="0" borderId="0" xfId="0" applyFont="1" applyFill="1"/>
    <xf numFmtId="0" fontId="4" fillId="0" borderId="1" xfId="1" applyNumberFormat="1" applyFont="1" applyFill="1" applyBorder="1" applyAlignment="1">
      <alignment horizontal="center" vertical="center"/>
    </xf>
    <xf numFmtId="0" fontId="4" fillId="0" borderId="1" xfId="0" applyFont="1" applyFill="1" applyBorder="1"/>
    <xf numFmtId="0" fontId="4" fillId="0" borderId="0" xfId="0" applyFont="1" applyFill="1" applyAlignment="1">
      <alignment wrapText="1"/>
    </xf>
    <xf numFmtId="164" fontId="5" fillId="0" borderId="0" xfId="2" applyNumberFormat="1" applyFont="1" applyFill="1" applyAlignment="1">
      <alignment horizontal="right" vertical="center" wrapText="1"/>
    </xf>
    <xf numFmtId="0" fontId="4" fillId="0" borderId="3" xfId="1" applyNumberFormat="1" applyFont="1" applyFill="1" applyBorder="1" applyAlignment="1">
      <alignment horizontal="center" vertical="center"/>
    </xf>
    <xf numFmtId="0" fontId="4" fillId="0" borderId="3" xfId="0" applyFont="1" applyFill="1" applyBorder="1" applyAlignment="1">
      <alignment horizontal="center" vertical="center"/>
    </xf>
    <xf numFmtId="164" fontId="4" fillId="0" borderId="7" xfId="0" applyNumberFormat="1" applyFont="1" applyFill="1" applyBorder="1" applyAlignment="1">
      <alignment vertical="center"/>
    </xf>
    <xf numFmtId="44" fontId="4" fillId="0" borderId="1" xfId="7" applyFont="1" applyFill="1" applyBorder="1" applyAlignment="1">
      <alignment horizontal="left" vertical="center" wrapText="1"/>
    </xf>
    <xf numFmtId="164" fontId="5" fillId="0" borderId="7" xfId="1" applyNumberFormat="1" applyFont="1" applyFill="1" applyBorder="1" applyAlignment="1">
      <alignment vertical="center" wrapText="1"/>
    </xf>
    <xf numFmtId="164" fontId="4" fillId="0" borderId="3" xfId="1" applyNumberFormat="1" applyFont="1" applyFill="1" applyBorder="1" applyAlignment="1">
      <alignment vertical="center" wrapText="1"/>
    </xf>
    <xf numFmtId="0" fontId="4" fillId="0" borderId="2" xfId="2" applyFont="1" applyFill="1" applyBorder="1" applyAlignment="1">
      <alignment horizontal="center" vertical="center" wrapText="1"/>
    </xf>
    <xf numFmtId="164" fontId="4" fillId="0" borderId="1" xfId="1" applyNumberFormat="1" applyFont="1" applyFill="1" applyBorder="1" applyAlignment="1">
      <alignment horizontal="center" vertical="center" wrapText="1"/>
    </xf>
    <xf numFmtId="0" fontId="4" fillId="0" borderId="5" xfId="2" applyFont="1" applyFill="1" applyBorder="1" applyAlignment="1">
      <alignment horizontal="center" vertical="center" wrapText="1"/>
    </xf>
    <xf numFmtId="0" fontId="4" fillId="0" borderId="0" xfId="0" applyFont="1" applyFill="1" applyAlignment="1">
      <alignment horizontal="center" wrapText="1"/>
    </xf>
    <xf numFmtId="0" fontId="4" fillId="0" borderId="0" xfId="0" applyFont="1" applyFill="1" applyAlignment="1">
      <alignment horizontal="center" vertical="center"/>
    </xf>
    <xf numFmtId="0" fontId="4" fillId="0" borderId="0" xfId="1" applyNumberFormat="1" applyFont="1" applyFill="1" applyAlignment="1">
      <alignment horizontal="center" vertical="center"/>
    </xf>
    <xf numFmtId="164" fontId="4" fillId="0" borderId="0" xfId="0" applyNumberFormat="1" applyFont="1" applyFill="1" applyAlignment="1">
      <alignment vertical="center"/>
    </xf>
    <xf numFmtId="164" fontId="5" fillId="0" borderId="1" xfId="2" applyNumberFormat="1" applyFont="1" applyFill="1" applyBorder="1" applyAlignment="1">
      <alignment horizontal="center" vertical="center" wrapText="1"/>
    </xf>
    <xf numFmtId="0" fontId="7" fillId="0" borderId="0" xfId="0" applyFont="1" applyFill="1" applyAlignment="1">
      <alignment horizontal="center" vertical="center"/>
    </xf>
    <xf numFmtId="0" fontId="8" fillId="0" borderId="1" xfId="0" applyFont="1" applyFill="1" applyBorder="1" applyAlignment="1">
      <alignment vertical="center" wrapText="1"/>
    </xf>
    <xf numFmtId="43" fontId="4" fillId="0" borderId="1" xfId="1" applyFont="1" applyFill="1" applyBorder="1" applyAlignment="1">
      <alignment horizontal="right" vertical="center" wrapText="1" shrinkToFit="1"/>
    </xf>
    <xf numFmtId="0" fontId="7" fillId="0" borderId="1" xfId="0" applyFont="1" applyFill="1" applyBorder="1" applyAlignment="1">
      <alignment horizontal="center" vertical="center" wrapText="1"/>
    </xf>
    <xf numFmtId="0" fontId="4" fillId="0" borderId="0" xfId="0" applyFont="1" applyFill="1" applyAlignment="1">
      <alignment horizontal="center" vertical="center" wrapText="1"/>
    </xf>
    <xf numFmtId="2" fontId="4" fillId="0" borderId="2" xfId="0" applyNumberFormat="1" applyFont="1" applyFill="1" applyBorder="1" applyAlignment="1">
      <alignment horizontal="center" vertical="center" wrapText="1"/>
    </xf>
    <xf numFmtId="4" fontId="4"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shrinkToFit="1"/>
    </xf>
    <xf numFmtId="4" fontId="4" fillId="0" borderId="1" xfId="3" applyNumberFormat="1" applyFont="1" applyFill="1" applyBorder="1" applyAlignment="1">
      <alignment horizontal="right" vertical="center" wrapText="1"/>
    </xf>
    <xf numFmtId="49" fontId="4" fillId="0" borderId="1" xfId="2" applyNumberFormat="1" applyFont="1" applyFill="1" applyBorder="1" applyAlignment="1">
      <alignment horizontal="center" vertical="center" wrapText="1"/>
    </xf>
    <xf numFmtId="0" fontId="6" fillId="0" borderId="1" xfId="0" applyFont="1" applyFill="1" applyBorder="1" applyAlignment="1">
      <alignment horizontal="center" vertical="center"/>
    </xf>
    <xf numFmtId="164" fontId="4" fillId="0" borderId="1" xfId="1" applyNumberFormat="1" applyFont="1" applyFill="1" applyBorder="1" applyAlignment="1">
      <alignment horizontal="right" vertical="center"/>
    </xf>
    <xf numFmtId="164" fontId="4" fillId="0" borderId="5" xfId="0" applyNumberFormat="1" applyFont="1" applyFill="1" applyBorder="1" applyAlignment="1">
      <alignment vertical="center"/>
    </xf>
    <xf numFmtId="0" fontId="6" fillId="0" borderId="1" xfId="2" applyFont="1" applyFill="1" applyBorder="1" applyAlignment="1">
      <alignment horizontal="center" vertical="center" wrapText="1"/>
    </xf>
    <xf numFmtId="0" fontId="6" fillId="0" borderId="1" xfId="2" applyFont="1" applyFill="1" applyBorder="1" applyAlignment="1">
      <alignment vertical="center" wrapText="1"/>
    </xf>
    <xf numFmtId="164" fontId="6" fillId="0" borderId="1" xfId="1" applyNumberFormat="1" applyFont="1" applyFill="1" applyBorder="1" applyAlignment="1">
      <alignment horizontal="center" vertical="center" wrapText="1"/>
    </xf>
    <xf numFmtId="0" fontId="6" fillId="0" borderId="1" xfId="1" applyNumberFormat="1" applyFont="1" applyFill="1" applyBorder="1" applyAlignment="1">
      <alignment horizontal="center" vertical="center" wrapText="1"/>
    </xf>
    <xf numFmtId="0" fontId="6" fillId="0" borderId="1" xfId="2" applyFont="1" applyFill="1" applyBorder="1" applyAlignment="1">
      <alignment horizontal="center" vertical="center" wrapText="1" shrinkToFit="1"/>
    </xf>
    <xf numFmtId="164" fontId="6" fillId="0" borderId="5" xfId="1" applyNumberFormat="1" applyFont="1" applyFill="1" applyBorder="1" applyAlignment="1">
      <alignment vertical="center" wrapText="1"/>
    </xf>
    <xf numFmtId="0" fontId="4" fillId="0" borderId="3" xfId="1" applyNumberFormat="1" applyFont="1" applyFill="1" applyBorder="1" applyAlignment="1">
      <alignment vertical="center" wrapText="1"/>
    </xf>
    <xf numFmtId="0" fontId="4" fillId="0" borderId="3" xfId="2" applyFont="1" applyFill="1" applyBorder="1" applyAlignment="1">
      <alignment vertical="center" wrapText="1" shrinkToFit="1"/>
    </xf>
    <xf numFmtId="0" fontId="6" fillId="0" borderId="0" xfId="0" applyFont="1" applyFill="1"/>
    <xf numFmtId="43" fontId="6" fillId="0" borderId="1" xfId="2" applyNumberFormat="1" applyFont="1" applyFill="1" applyBorder="1" applyAlignment="1">
      <alignment horizontal="center" vertical="center" wrapText="1"/>
    </xf>
    <xf numFmtId="0" fontId="5" fillId="0" borderId="3" xfId="2" applyFont="1" applyFill="1" applyBorder="1" applyAlignment="1">
      <alignment horizontal="center" vertical="center" wrapText="1"/>
    </xf>
    <xf numFmtId="164" fontId="5" fillId="0" borderId="3" xfId="1" applyNumberFormat="1" applyFont="1" applyFill="1" applyBorder="1" applyAlignment="1">
      <alignment horizontal="center" vertical="center" wrapText="1"/>
    </xf>
    <xf numFmtId="0" fontId="6" fillId="0" borderId="1" xfId="0" applyFont="1" applyFill="1" applyBorder="1" applyAlignment="1">
      <alignment horizontal="center" wrapText="1"/>
    </xf>
    <xf numFmtId="164" fontId="4" fillId="0" borderId="1" xfId="1" applyNumberFormat="1" applyFont="1" applyFill="1" applyBorder="1" applyAlignment="1">
      <alignment horizontal="center" vertical="center"/>
    </xf>
    <xf numFmtId="0" fontId="6" fillId="0" borderId="1" xfId="2" applyFont="1" applyFill="1" applyBorder="1" applyAlignment="1">
      <alignment horizontal="left" vertical="center" wrapText="1"/>
    </xf>
    <xf numFmtId="164" fontId="6" fillId="0" borderId="1" xfId="1" applyNumberFormat="1" applyFont="1" applyFill="1" applyBorder="1" applyAlignment="1">
      <alignment horizontal="center" vertical="center"/>
    </xf>
    <xf numFmtId="0" fontId="6" fillId="0" borderId="1" xfId="1" applyNumberFormat="1" applyFont="1" applyFill="1" applyBorder="1" applyAlignment="1">
      <alignment horizontal="center" vertical="center"/>
    </xf>
    <xf numFmtId="164" fontId="6" fillId="0" borderId="5" xfId="1" applyNumberFormat="1" applyFont="1" applyFill="1" applyBorder="1" applyAlignment="1">
      <alignment vertical="center"/>
    </xf>
    <xf numFmtId="164" fontId="4" fillId="0" borderId="5" xfId="1" applyNumberFormat="1" applyFont="1" applyFill="1" applyBorder="1" applyAlignment="1">
      <alignment vertical="center" wrapText="1" shrinkToFit="1"/>
    </xf>
    <xf numFmtId="164" fontId="4" fillId="0" borderId="7" xfId="1" applyNumberFormat="1" applyFont="1" applyFill="1" applyBorder="1" applyAlignment="1">
      <alignment vertical="center" wrapText="1" shrinkToFit="1"/>
    </xf>
    <xf numFmtId="0" fontId="4" fillId="0" borderId="3" xfId="0" applyFont="1" applyFill="1" applyBorder="1"/>
    <xf numFmtId="0" fontId="4" fillId="0" borderId="0" xfId="0" applyFont="1" applyFill="1" applyBorder="1"/>
    <xf numFmtId="0" fontId="4" fillId="0" borderId="0" xfId="0" applyFont="1" applyFill="1" applyBorder="1" applyAlignment="1">
      <alignment horizontal="center" vertical="center"/>
    </xf>
    <xf numFmtId="0" fontId="4" fillId="0" borderId="0" xfId="1" applyNumberFormat="1" applyFont="1" applyFill="1" applyBorder="1" applyAlignment="1">
      <alignment horizontal="center" vertical="center"/>
    </xf>
    <xf numFmtId="164" fontId="4" fillId="0" borderId="0" xfId="0" applyNumberFormat="1" applyFont="1" applyFill="1" applyBorder="1" applyAlignment="1">
      <alignment vertical="center"/>
    </xf>
    <xf numFmtId="164" fontId="4" fillId="0" borderId="1" xfId="1" applyNumberFormat="1" applyFont="1" applyFill="1" applyBorder="1" applyAlignment="1">
      <alignment vertical="center" wrapText="1" shrinkToFit="1"/>
    </xf>
    <xf numFmtId="0" fontId="4" fillId="0" borderId="3" xfId="2" applyFont="1" applyFill="1" applyBorder="1" applyAlignment="1">
      <alignment horizontal="center" vertical="center" wrapText="1"/>
    </xf>
    <xf numFmtId="0" fontId="4" fillId="0" borderId="6" xfId="2"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3" xfId="2" applyFont="1" applyFill="1" applyBorder="1" applyAlignment="1">
      <alignment vertical="center" wrapText="1"/>
    </xf>
    <xf numFmtId="0" fontId="4" fillId="0" borderId="6" xfId="2" applyFont="1" applyFill="1" applyBorder="1" applyAlignment="1">
      <alignment vertical="center" wrapText="1"/>
    </xf>
    <xf numFmtId="0" fontId="4" fillId="0" borderId="6" xfId="0" applyFont="1" applyFill="1" applyBorder="1" applyAlignment="1">
      <alignment vertical="center" wrapText="1"/>
    </xf>
    <xf numFmtId="164" fontId="4" fillId="0" borderId="3" xfId="1" applyNumberFormat="1" applyFont="1" applyFill="1" applyBorder="1" applyAlignment="1">
      <alignment horizontal="center" vertical="center" wrapText="1"/>
    </xf>
    <xf numFmtId="164" fontId="4" fillId="0" borderId="6" xfId="1" applyNumberFormat="1" applyFont="1" applyFill="1" applyBorder="1" applyAlignment="1">
      <alignment horizontal="center" vertical="center" wrapText="1"/>
    </xf>
    <xf numFmtId="0" fontId="4" fillId="0" borderId="1" xfId="2" applyFont="1" applyFill="1" applyBorder="1" applyAlignment="1">
      <alignment horizontal="center" vertical="center" wrapText="1"/>
    </xf>
    <xf numFmtId="43" fontId="4" fillId="0" borderId="1" xfId="2" applyNumberFormat="1" applyFont="1" applyFill="1" applyBorder="1" applyAlignment="1">
      <alignment horizontal="center" vertical="center" wrapText="1"/>
    </xf>
    <xf numFmtId="0" fontId="4" fillId="0" borderId="1" xfId="2" applyFont="1" applyFill="1" applyBorder="1" applyAlignment="1">
      <alignment horizontal="center" vertical="center" wrapText="1" shrinkToFit="1"/>
    </xf>
    <xf numFmtId="0" fontId="5" fillId="0" borderId="0" xfId="2" applyFont="1" applyFill="1" applyAlignment="1">
      <alignment horizontal="center" vertical="center" wrapText="1"/>
    </xf>
    <xf numFmtId="0" fontId="5" fillId="0" borderId="1" xfId="2" applyFont="1" applyFill="1" applyBorder="1" applyAlignment="1">
      <alignment horizontal="center" vertical="center" wrapText="1"/>
    </xf>
    <xf numFmtId="43" fontId="5" fillId="0" borderId="1" xfId="2" applyNumberFormat="1" applyFont="1" applyFill="1" applyBorder="1" applyAlignment="1">
      <alignment horizontal="center" vertical="center" wrapText="1"/>
    </xf>
    <xf numFmtId="164" fontId="5" fillId="0" borderId="1" xfId="1" applyNumberFormat="1" applyFont="1" applyFill="1" applyBorder="1" applyAlignment="1">
      <alignment horizontal="center" vertical="center" wrapText="1"/>
    </xf>
    <xf numFmtId="164" fontId="4" fillId="0" borderId="1" xfId="2" applyNumberFormat="1" applyFont="1" applyFill="1" applyBorder="1" applyAlignment="1">
      <alignment vertical="center" wrapText="1"/>
    </xf>
    <xf numFmtId="0" fontId="4" fillId="0" borderId="1" xfId="1" applyNumberFormat="1" applyFont="1" applyFill="1" applyBorder="1" applyAlignment="1">
      <alignment horizontal="center" vertical="center" wrapText="1"/>
    </xf>
    <xf numFmtId="0" fontId="4" fillId="0" borderId="1" xfId="2" applyFont="1" applyFill="1" applyBorder="1" applyAlignment="1">
      <alignment horizontal="left" vertical="center" wrapText="1"/>
    </xf>
    <xf numFmtId="0" fontId="4" fillId="0" borderId="2" xfId="2" applyFont="1" applyFill="1" applyBorder="1" applyAlignment="1">
      <alignment horizontal="center" vertical="center" wrapText="1"/>
    </xf>
    <xf numFmtId="0" fontId="4" fillId="0" borderId="3" xfId="2" applyFont="1" applyFill="1" applyBorder="1" applyAlignment="1">
      <alignment horizontal="center" vertical="center" wrapText="1" shrinkToFit="1"/>
    </xf>
    <xf numFmtId="0" fontId="4" fillId="0" borderId="6" xfId="2" applyFont="1" applyFill="1" applyBorder="1" applyAlignment="1">
      <alignment horizontal="center" vertical="center" wrapText="1" shrinkToFit="1"/>
    </xf>
    <xf numFmtId="0" fontId="4" fillId="0" borderId="2" xfId="2" applyFont="1" applyFill="1" applyBorder="1" applyAlignment="1">
      <alignment horizontal="center" vertical="center" wrapText="1" shrinkToFit="1"/>
    </xf>
    <xf numFmtId="0" fontId="4" fillId="0" borderId="3" xfId="2" applyFont="1" applyFill="1" applyBorder="1" applyAlignment="1">
      <alignment horizontal="center" vertical="center" shrinkToFit="1"/>
    </xf>
    <xf numFmtId="0" fontId="4" fillId="0" borderId="6" xfId="2" applyFont="1" applyFill="1" applyBorder="1" applyAlignment="1">
      <alignment horizontal="center" vertical="center" shrinkToFit="1"/>
    </xf>
    <xf numFmtId="0" fontId="4" fillId="0" borderId="2" xfId="2" applyFont="1" applyFill="1" applyBorder="1" applyAlignment="1">
      <alignment horizontal="center" vertical="center" shrinkToFit="1"/>
    </xf>
    <xf numFmtId="164" fontId="4" fillId="0" borderId="3" xfId="1" applyNumberFormat="1" applyFont="1" applyFill="1" applyBorder="1" applyAlignment="1">
      <alignment horizontal="right" vertical="center" wrapText="1"/>
    </xf>
    <xf numFmtId="164" fontId="4" fillId="0" borderId="6" xfId="1" applyNumberFormat="1" applyFont="1" applyFill="1" applyBorder="1" applyAlignment="1">
      <alignment horizontal="right" vertical="center" wrapText="1"/>
    </xf>
    <xf numFmtId="164" fontId="4" fillId="0" borderId="2" xfId="1" applyNumberFormat="1" applyFont="1" applyFill="1" applyBorder="1" applyAlignment="1">
      <alignment horizontal="right" vertical="center" wrapText="1"/>
    </xf>
    <xf numFmtId="0" fontId="5" fillId="0" borderId="1" xfId="1" applyNumberFormat="1" applyFont="1" applyFill="1" applyBorder="1" applyAlignment="1">
      <alignment horizontal="center" vertical="center" wrapText="1"/>
    </xf>
    <xf numFmtId="0" fontId="4" fillId="0" borderId="1" xfId="2" applyFont="1" applyFill="1" applyBorder="1" applyAlignment="1">
      <alignment vertical="center" wrapText="1"/>
    </xf>
    <xf numFmtId="0" fontId="4" fillId="0" borderId="5" xfId="2" applyFont="1" applyFill="1" applyBorder="1" applyAlignment="1">
      <alignment horizontal="center" vertical="center" wrapText="1"/>
    </xf>
    <xf numFmtId="164" fontId="4" fillId="0" borderId="3" xfId="2" applyNumberFormat="1" applyFont="1" applyFill="1" applyBorder="1" applyAlignment="1">
      <alignment horizontal="center" vertical="center" wrapText="1"/>
    </xf>
    <xf numFmtId="164" fontId="4" fillId="0" borderId="6" xfId="2" applyNumberFormat="1" applyFont="1" applyFill="1" applyBorder="1" applyAlignment="1">
      <alignment horizontal="center" vertical="center" wrapText="1"/>
    </xf>
    <xf numFmtId="164" fontId="4" fillId="0" borderId="2" xfId="2" applyNumberFormat="1" applyFont="1" applyFill="1" applyBorder="1" applyAlignment="1">
      <alignment horizontal="center" vertical="center" wrapText="1"/>
    </xf>
    <xf numFmtId="0" fontId="4" fillId="0" borderId="3" xfId="1" applyNumberFormat="1" applyFont="1" applyFill="1" applyBorder="1" applyAlignment="1">
      <alignment horizontal="center" vertical="center" wrapText="1"/>
    </xf>
    <xf numFmtId="0" fontId="4" fillId="0" borderId="6" xfId="1" applyNumberFormat="1" applyFont="1" applyFill="1" applyBorder="1" applyAlignment="1">
      <alignment horizontal="center" vertical="center" wrapText="1"/>
    </xf>
    <xf numFmtId="0" fontId="4" fillId="0" borderId="2" xfId="1" applyNumberFormat="1" applyFont="1" applyFill="1" applyBorder="1" applyAlignment="1">
      <alignment horizontal="center" vertical="center" wrapText="1"/>
    </xf>
    <xf numFmtId="43" fontId="4" fillId="0" borderId="3" xfId="2" applyNumberFormat="1" applyFont="1" applyFill="1" applyBorder="1" applyAlignment="1">
      <alignment horizontal="center" vertical="center" wrapText="1"/>
    </xf>
    <xf numFmtId="43" fontId="4" fillId="0" borderId="6" xfId="2" applyNumberFormat="1" applyFont="1" applyFill="1" applyBorder="1" applyAlignment="1">
      <alignment horizontal="center" vertical="center" wrapText="1"/>
    </xf>
    <xf numFmtId="43" fontId="4" fillId="0" borderId="2" xfId="2" applyNumberFormat="1"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2" xfId="0" applyFont="1" applyFill="1" applyBorder="1" applyAlignment="1">
      <alignment horizontal="center" vertical="center" wrapText="1" shrinkToFit="1"/>
    </xf>
  </cellXfs>
  <cellStyles count="8">
    <cellStyle name="Comma" xfId="1" builtinId="3"/>
    <cellStyle name="Comma 2" xfId="3"/>
    <cellStyle name="Comma 2 2" xfId="6"/>
    <cellStyle name="Currency" xfId="7" builtinId="4"/>
    <cellStyle name="Normal" xfId="0" builtinId="0"/>
    <cellStyle name="Normal 2" xfId="2"/>
    <cellStyle name="Normal 2 2" xfId="5"/>
    <cellStyle name="Normal 3" xfId="4"/>
  </cellStyles>
  <dxfs count="0"/>
  <tableStyles count="0" defaultTableStyle="TableStyleMedium2" defaultPivotStyle="PivotStyleLight16"/>
  <colors>
    <mruColors>
      <color rgb="FF0000FF"/>
      <color rgb="FF339933"/>
      <color rgb="FFFF00FF"/>
      <color rgb="FF00823B"/>
      <color rgb="FFFF6600"/>
      <color rgb="FF99CCFF"/>
      <color rgb="FF1E3DD8"/>
      <color rgb="FF99FF66"/>
      <color rgb="FF1717A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604"/>
  <sheetViews>
    <sheetView tabSelected="1" topLeftCell="D1" zoomScale="93" zoomScaleNormal="93" workbookViewId="0">
      <pane ySplit="3" topLeftCell="A4" activePane="bottomLeft" state="frozen"/>
      <selection pane="bottomLeft" activeCell="A5" sqref="A5"/>
    </sheetView>
  </sheetViews>
  <sheetFormatPr defaultColWidth="9.140625" defaultRowHeight="12" x14ac:dyDescent="0.2"/>
  <cols>
    <col min="1" max="1" width="42.28515625" style="105" customWidth="1"/>
    <col min="2" max="2" width="13.42578125" style="120" bestFit="1" customWidth="1"/>
    <col min="3" max="3" width="11.85546875" style="82" bestFit="1" customWidth="1"/>
    <col min="4" max="4" width="8.5703125" style="121" customWidth="1"/>
    <col min="5" max="5" width="13.85546875" style="120" customWidth="1"/>
    <col min="6" max="6" width="14.28515625" style="120" customWidth="1"/>
    <col min="7" max="7" width="9.7109375" style="120" bestFit="1" customWidth="1"/>
    <col min="8" max="8" width="10.7109375" style="120" customWidth="1"/>
    <col min="9" max="9" width="10.85546875" style="120" bestFit="1" customWidth="1"/>
    <col min="10" max="10" width="16.28515625" style="122" bestFit="1" customWidth="1"/>
    <col min="11" max="30" width="9.140625" style="107"/>
    <col min="31" max="16384" width="9.140625" style="105"/>
  </cols>
  <sheetData>
    <row r="1" spans="1:31" s="32" customFormat="1" ht="25.5" customHeight="1" x14ac:dyDescent="0.25">
      <c r="A1" s="174" t="s">
        <v>55</v>
      </c>
      <c r="B1" s="174"/>
      <c r="C1" s="174"/>
      <c r="D1" s="174"/>
      <c r="E1" s="174"/>
      <c r="F1" s="174"/>
      <c r="G1" s="174"/>
      <c r="H1" s="174"/>
      <c r="I1" s="174"/>
      <c r="J1" s="174"/>
      <c r="K1" s="26"/>
      <c r="L1" s="26"/>
      <c r="M1" s="26"/>
      <c r="N1" s="26"/>
      <c r="O1" s="26"/>
      <c r="P1" s="26"/>
      <c r="Q1" s="26"/>
      <c r="R1" s="26"/>
      <c r="S1" s="26"/>
      <c r="T1" s="26"/>
      <c r="U1" s="26"/>
      <c r="V1" s="26"/>
      <c r="W1" s="26"/>
      <c r="X1" s="26"/>
      <c r="Y1" s="26"/>
      <c r="Z1" s="26"/>
      <c r="AA1" s="26"/>
      <c r="AB1" s="26"/>
      <c r="AC1" s="26"/>
      <c r="AD1" s="26"/>
    </row>
    <row r="2" spans="1:31" s="9" customFormat="1" ht="51" customHeight="1" x14ac:dyDescent="0.25">
      <c r="A2" s="175" t="s">
        <v>0</v>
      </c>
      <c r="B2" s="175" t="s">
        <v>1</v>
      </c>
      <c r="C2" s="10" t="s">
        <v>2</v>
      </c>
      <c r="D2" s="191" t="s">
        <v>9</v>
      </c>
      <c r="E2" s="176" t="s">
        <v>3</v>
      </c>
      <c r="F2" s="176" t="s">
        <v>7</v>
      </c>
      <c r="G2" s="175" t="s">
        <v>4</v>
      </c>
      <c r="H2" s="175" t="s">
        <v>5</v>
      </c>
      <c r="I2" s="175" t="s">
        <v>8</v>
      </c>
      <c r="J2" s="177" t="s">
        <v>288</v>
      </c>
      <c r="K2" s="11"/>
      <c r="L2" s="11"/>
      <c r="M2" s="11"/>
      <c r="N2" s="11"/>
      <c r="O2" s="11"/>
      <c r="P2" s="11"/>
      <c r="Q2" s="11"/>
      <c r="R2" s="11"/>
      <c r="S2" s="11"/>
      <c r="T2" s="11"/>
      <c r="U2" s="11"/>
      <c r="V2" s="11"/>
      <c r="W2" s="11"/>
      <c r="X2" s="11"/>
      <c r="Y2" s="11"/>
      <c r="Z2" s="11"/>
      <c r="AA2" s="11"/>
      <c r="AB2" s="11"/>
      <c r="AC2" s="11"/>
      <c r="AD2" s="11"/>
    </row>
    <row r="3" spans="1:31" s="12" customFormat="1" x14ac:dyDescent="0.25">
      <c r="A3" s="175"/>
      <c r="B3" s="175"/>
      <c r="C3" s="10" t="s">
        <v>6</v>
      </c>
      <c r="D3" s="191"/>
      <c r="E3" s="176"/>
      <c r="F3" s="176"/>
      <c r="G3" s="175"/>
      <c r="H3" s="175"/>
      <c r="I3" s="175"/>
      <c r="J3" s="177"/>
      <c r="K3" s="13"/>
      <c r="L3" s="13"/>
      <c r="M3" s="13"/>
      <c r="N3" s="13"/>
      <c r="O3" s="13"/>
      <c r="P3" s="13"/>
      <c r="Q3" s="13"/>
      <c r="R3" s="13"/>
      <c r="S3" s="13"/>
      <c r="T3" s="13"/>
      <c r="U3" s="13"/>
      <c r="V3" s="13"/>
      <c r="W3" s="13"/>
      <c r="X3" s="13"/>
      <c r="Y3" s="13"/>
      <c r="Z3" s="13"/>
      <c r="AA3" s="13"/>
      <c r="AB3" s="13"/>
      <c r="AC3" s="13"/>
      <c r="AD3" s="13"/>
    </row>
    <row r="4" spans="1:31" s="12" customFormat="1" ht="24" x14ac:dyDescent="0.25">
      <c r="A4" s="13" t="s">
        <v>21</v>
      </c>
      <c r="B4" s="11" t="s">
        <v>20</v>
      </c>
      <c r="C4" s="123"/>
      <c r="D4" s="30"/>
      <c r="E4" s="16"/>
      <c r="F4" s="37"/>
      <c r="G4" s="37"/>
      <c r="H4" s="37"/>
      <c r="I4" s="37"/>
      <c r="J4" s="5"/>
      <c r="K4" s="13"/>
      <c r="L4" s="13"/>
      <c r="M4" s="13"/>
      <c r="N4" s="13"/>
      <c r="O4" s="13"/>
      <c r="P4" s="13"/>
      <c r="Q4" s="13"/>
      <c r="R4" s="13"/>
      <c r="S4" s="13"/>
      <c r="T4" s="13"/>
      <c r="U4" s="13"/>
      <c r="V4" s="13"/>
      <c r="W4" s="13"/>
      <c r="X4" s="13"/>
      <c r="Y4" s="13"/>
      <c r="Z4" s="13"/>
      <c r="AA4" s="13"/>
      <c r="AB4" s="13"/>
      <c r="AC4" s="13"/>
      <c r="AD4" s="13"/>
    </row>
    <row r="5" spans="1:31" s="12" customFormat="1" ht="24" x14ac:dyDescent="0.25">
      <c r="A5" s="13" t="s">
        <v>229</v>
      </c>
      <c r="B5" s="11" t="s">
        <v>12</v>
      </c>
      <c r="C5" s="14"/>
      <c r="D5" s="15"/>
      <c r="E5" s="16"/>
      <c r="F5" s="16"/>
      <c r="G5" s="11"/>
      <c r="H5" s="11"/>
      <c r="I5" s="11"/>
      <c r="J5" s="5"/>
      <c r="K5" s="13"/>
      <c r="L5" s="13"/>
      <c r="M5" s="13"/>
      <c r="N5" s="13"/>
      <c r="O5" s="13"/>
      <c r="P5" s="13"/>
      <c r="Q5" s="13"/>
      <c r="R5" s="13"/>
      <c r="S5" s="13"/>
      <c r="T5" s="13"/>
      <c r="U5" s="13"/>
      <c r="V5" s="13"/>
      <c r="W5" s="13"/>
      <c r="X5" s="13"/>
      <c r="Y5" s="13"/>
      <c r="Z5" s="13"/>
      <c r="AA5" s="13"/>
      <c r="AB5" s="13"/>
      <c r="AC5" s="13"/>
      <c r="AD5" s="13"/>
    </row>
    <row r="6" spans="1:31" s="32" customFormat="1" ht="36" x14ac:dyDescent="0.25">
      <c r="A6" s="83" t="s">
        <v>230</v>
      </c>
      <c r="B6" s="50" t="s">
        <v>233</v>
      </c>
      <c r="C6" s="66">
        <v>200</v>
      </c>
      <c r="D6" s="67">
        <v>1</v>
      </c>
      <c r="E6" s="47"/>
      <c r="F6" s="60" t="s">
        <v>56</v>
      </c>
      <c r="G6" s="84">
        <v>45658</v>
      </c>
      <c r="H6" s="84">
        <v>45658</v>
      </c>
      <c r="I6" s="50" t="s">
        <v>72</v>
      </c>
      <c r="J6" s="85">
        <f t="shared" ref="J6:J10" si="0">C6*D6</f>
        <v>200</v>
      </c>
      <c r="K6" s="26"/>
      <c r="L6" s="26"/>
      <c r="M6" s="26"/>
      <c r="N6" s="26"/>
      <c r="O6" s="26"/>
      <c r="P6" s="26"/>
      <c r="Q6" s="26"/>
      <c r="R6" s="26"/>
      <c r="S6" s="26"/>
      <c r="T6" s="26"/>
      <c r="U6" s="26"/>
      <c r="V6" s="26"/>
      <c r="W6" s="26"/>
      <c r="X6" s="26"/>
      <c r="Y6" s="26"/>
      <c r="Z6" s="26"/>
      <c r="AA6" s="26"/>
      <c r="AB6" s="26"/>
      <c r="AC6" s="26"/>
      <c r="AD6" s="26"/>
    </row>
    <row r="7" spans="1:31" s="32" customFormat="1" ht="36" x14ac:dyDescent="0.25">
      <c r="A7" s="83" t="s">
        <v>231</v>
      </c>
      <c r="B7" s="50" t="s">
        <v>233</v>
      </c>
      <c r="C7" s="66">
        <v>951.26</v>
      </c>
      <c r="D7" s="67">
        <v>1</v>
      </c>
      <c r="E7" s="47"/>
      <c r="F7" s="60" t="s">
        <v>56</v>
      </c>
      <c r="G7" s="84">
        <v>45658</v>
      </c>
      <c r="H7" s="84">
        <v>45658</v>
      </c>
      <c r="I7" s="50" t="s">
        <v>72</v>
      </c>
      <c r="J7" s="85">
        <f t="shared" si="0"/>
        <v>951.26</v>
      </c>
      <c r="K7" s="26"/>
      <c r="L7" s="26"/>
      <c r="M7" s="26"/>
      <c r="N7" s="26"/>
      <c r="O7" s="26"/>
      <c r="P7" s="26"/>
      <c r="Q7" s="26"/>
      <c r="R7" s="26"/>
      <c r="S7" s="26"/>
      <c r="T7" s="26"/>
      <c r="U7" s="26"/>
      <c r="V7" s="26"/>
      <c r="W7" s="26"/>
      <c r="X7" s="26"/>
      <c r="Y7" s="26"/>
      <c r="Z7" s="26"/>
      <c r="AA7" s="26"/>
      <c r="AB7" s="26"/>
      <c r="AC7" s="26"/>
      <c r="AD7" s="26"/>
    </row>
    <row r="8" spans="1:31" s="32" customFormat="1" ht="36" x14ac:dyDescent="0.25">
      <c r="A8" s="83" t="s">
        <v>232</v>
      </c>
      <c r="B8" s="50" t="s">
        <v>233</v>
      </c>
      <c r="C8" s="66">
        <v>1293.28</v>
      </c>
      <c r="D8" s="67">
        <v>1</v>
      </c>
      <c r="E8" s="47"/>
      <c r="F8" s="60" t="s">
        <v>56</v>
      </c>
      <c r="G8" s="84">
        <v>45658</v>
      </c>
      <c r="H8" s="84">
        <v>45658</v>
      </c>
      <c r="I8" s="50" t="s">
        <v>72</v>
      </c>
      <c r="J8" s="85">
        <f t="shared" si="0"/>
        <v>1293.28</v>
      </c>
      <c r="K8" s="26"/>
      <c r="L8" s="26"/>
      <c r="M8" s="26"/>
      <c r="N8" s="26"/>
      <c r="O8" s="26"/>
      <c r="P8" s="26"/>
      <c r="Q8" s="26"/>
      <c r="R8" s="26"/>
      <c r="S8" s="26"/>
      <c r="T8" s="26"/>
      <c r="U8" s="26"/>
      <c r="V8" s="26"/>
      <c r="W8" s="26"/>
      <c r="X8" s="26"/>
      <c r="Y8" s="26"/>
      <c r="Z8" s="26"/>
      <c r="AA8" s="26"/>
      <c r="AB8" s="26"/>
      <c r="AC8" s="26"/>
      <c r="AD8" s="26"/>
    </row>
    <row r="9" spans="1:31" s="32" customFormat="1" ht="36" x14ac:dyDescent="0.25">
      <c r="A9" s="83" t="s">
        <v>271</v>
      </c>
      <c r="B9" s="50" t="s">
        <v>233</v>
      </c>
      <c r="C9" s="66">
        <v>142.85</v>
      </c>
      <c r="D9" s="67">
        <v>11</v>
      </c>
      <c r="E9" s="47" t="s">
        <v>198</v>
      </c>
      <c r="F9" s="60" t="s">
        <v>56</v>
      </c>
      <c r="G9" s="84">
        <v>45658</v>
      </c>
      <c r="H9" s="84">
        <v>45658</v>
      </c>
      <c r="I9" s="50" t="s">
        <v>72</v>
      </c>
      <c r="J9" s="85">
        <f t="shared" si="0"/>
        <v>1571.35</v>
      </c>
      <c r="K9" s="26"/>
      <c r="L9" s="26"/>
      <c r="M9" s="26"/>
      <c r="N9" s="26"/>
      <c r="O9" s="26"/>
      <c r="P9" s="26"/>
      <c r="Q9" s="26"/>
      <c r="R9" s="26"/>
      <c r="S9" s="26"/>
      <c r="T9" s="26"/>
      <c r="U9" s="26"/>
      <c r="V9" s="26"/>
      <c r="W9" s="26"/>
      <c r="X9" s="26"/>
      <c r="Y9" s="26"/>
      <c r="Z9" s="26"/>
      <c r="AA9" s="26"/>
      <c r="AB9" s="26"/>
      <c r="AC9" s="26"/>
      <c r="AD9" s="26"/>
    </row>
    <row r="10" spans="1:31" s="32" customFormat="1" ht="36" x14ac:dyDescent="0.25">
      <c r="A10" s="83" t="s">
        <v>272</v>
      </c>
      <c r="B10" s="50" t="s">
        <v>233</v>
      </c>
      <c r="C10" s="66">
        <v>142.85</v>
      </c>
      <c r="D10" s="67">
        <v>3</v>
      </c>
      <c r="E10" s="47" t="s">
        <v>198</v>
      </c>
      <c r="F10" s="60" t="s">
        <v>56</v>
      </c>
      <c r="G10" s="84">
        <v>45658</v>
      </c>
      <c r="H10" s="84">
        <v>45658</v>
      </c>
      <c r="I10" s="50" t="s">
        <v>72</v>
      </c>
      <c r="J10" s="85">
        <f t="shared" si="0"/>
        <v>428.54999999999995</v>
      </c>
      <c r="K10" s="26"/>
      <c r="L10" s="26"/>
      <c r="M10" s="26"/>
      <c r="N10" s="26"/>
      <c r="O10" s="26"/>
      <c r="P10" s="26"/>
      <c r="Q10" s="26"/>
      <c r="R10" s="26"/>
      <c r="S10" s="26"/>
      <c r="T10" s="26"/>
      <c r="U10" s="26"/>
      <c r="V10" s="26"/>
      <c r="W10" s="26"/>
      <c r="X10" s="26"/>
      <c r="Y10" s="26"/>
      <c r="Z10" s="26"/>
      <c r="AA10" s="26"/>
      <c r="AB10" s="26"/>
      <c r="AC10" s="26"/>
      <c r="AD10" s="26"/>
    </row>
    <row r="11" spans="1:31" s="32" customFormat="1" ht="48" x14ac:dyDescent="0.25">
      <c r="A11" s="83" t="s">
        <v>292</v>
      </c>
      <c r="B11" s="23" t="s">
        <v>306</v>
      </c>
      <c r="C11" s="66">
        <v>22.9</v>
      </c>
      <c r="D11" s="67">
        <v>10</v>
      </c>
      <c r="E11" s="47" t="s">
        <v>183</v>
      </c>
      <c r="F11" s="60" t="s">
        <v>56</v>
      </c>
      <c r="G11" s="84" t="s">
        <v>213</v>
      </c>
      <c r="H11" s="84" t="s">
        <v>213</v>
      </c>
      <c r="I11" s="50" t="s">
        <v>72</v>
      </c>
      <c r="J11" s="85">
        <f>C11*D11</f>
        <v>229</v>
      </c>
      <c r="K11" s="26"/>
      <c r="L11" s="26"/>
      <c r="M11" s="26"/>
      <c r="N11" s="26"/>
      <c r="O11" s="26"/>
      <c r="P11" s="26"/>
      <c r="Q11" s="26"/>
      <c r="R11" s="26"/>
      <c r="S11" s="26"/>
      <c r="T11" s="26"/>
      <c r="U11" s="26"/>
      <c r="V11" s="26"/>
      <c r="W11" s="26"/>
      <c r="X11" s="26"/>
      <c r="Y11" s="26"/>
      <c r="Z11" s="26"/>
      <c r="AA11" s="26"/>
      <c r="AB11" s="26"/>
      <c r="AC11" s="26"/>
      <c r="AD11" s="26"/>
    </row>
    <row r="12" spans="1:31" s="32" customFormat="1" ht="75.75" customHeight="1" x14ac:dyDescent="0.25">
      <c r="A12" s="83" t="s">
        <v>459</v>
      </c>
      <c r="B12" s="58" t="s">
        <v>461</v>
      </c>
      <c r="C12" s="66">
        <v>15445.57</v>
      </c>
      <c r="D12" s="67"/>
      <c r="E12" s="27" t="s">
        <v>183</v>
      </c>
      <c r="F12" s="25" t="s">
        <v>460</v>
      </c>
      <c r="G12" s="25" t="s">
        <v>346</v>
      </c>
      <c r="H12" s="25" t="s">
        <v>346</v>
      </c>
      <c r="I12" s="25" t="s">
        <v>72</v>
      </c>
      <c r="J12" s="85">
        <v>15445.57</v>
      </c>
      <c r="K12" s="26"/>
      <c r="L12" s="26"/>
      <c r="M12" s="26"/>
      <c r="N12" s="26"/>
      <c r="O12" s="26"/>
      <c r="P12" s="26"/>
      <c r="Q12" s="26"/>
      <c r="R12" s="26"/>
      <c r="S12" s="26"/>
      <c r="T12" s="26"/>
      <c r="U12" s="26"/>
      <c r="V12" s="26"/>
      <c r="W12" s="26"/>
      <c r="X12" s="26"/>
      <c r="Y12" s="26"/>
      <c r="Z12" s="26"/>
      <c r="AA12" s="26"/>
      <c r="AB12" s="26"/>
      <c r="AC12" s="26"/>
      <c r="AD12" s="26"/>
    </row>
    <row r="13" spans="1:31" s="12" customFormat="1" ht="27" customHeight="1" x14ac:dyDescent="0.25">
      <c r="A13" s="86" t="s">
        <v>14</v>
      </c>
      <c r="B13" s="18" t="s">
        <v>13</v>
      </c>
      <c r="C13" s="19"/>
      <c r="D13" s="15"/>
      <c r="E13" s="20"/>
      <c r="F13" s="21"/>
      <c r="G13" s="17"/>
      <c r="H13" s="17"/>
      <c r="I13" s="17"/>
      <c r="J13" s="22"/>
      <c r="K13" s="13"/>
      <c r="L13" s="13"/>
      <c r="M13" s="13"/>
      <c r="N13" s="13"/>
      <c r="O13" s="13"/>
      <c r="P13" s="13"/>
      <c r="Q13" s="13"/>
      <c r="R13" s="13"/>
      <c r="S13" s="13"/>
      <c r="T13" s="13"/>
      <c r="U13" s="13"/>
      <c r="V13" s="13"/>
      <c r="W13" s="13"/>
      <c r="X13" s="13"/>
      <c r="Y13" s="13"/>
      <c r="Z13" s="13"/>
      <c r="AA13" s="13"/>
      <c r="AB13" s="13"/>
      <c r="AC13" s="13"/>
      <c r="AD13" s="13"/>
    </row>
    <row r="14" spans="1:31" s="32" customFormat="1" x14ac:dyDescent="0.25">
      <c r="A14" s="83" t="s">
        <v>37</v>
      </c>
      <c r="B14" s="50"/>
      <c r="C14" s="66">
        <v>175</v>
      </c>
      <c r="D14" s="67">
        <v>20</v>
      </c>
      <c r="E14" s="27" t="s">
        <v>183</v>
      </c>
      <c r="F14" s="25" t="s">
        <v>56</v>
      </c>
      <c r="G14" s="60" t="s">
        <v>207</v>
      </c>
      <c r="H14" s="60" t="s">
        <v>185</v>
      </c>
      <c r="I14" s="23" t="s">
        <v>72</v>
      </c>
      <c r="J14" s="85">
        <f t="shared" ref="J14" si="1">C14*D14</f>
        <v>3500</v>
      </c>
      <c r="K14" s="26"/>
      <c r="L14" s="26"/>
      <c r="M14" s="26"/>
      <c r="N14" s="26"/>
      <c r="O14" s="26"/>
      <c r="P14" s="26"/>
      <c r="Q14" s="26"/>
      <c r="R14" s="26"/>
      <c r="S14" s="26"/>
      <c r="T14" s="26"/>
      <c r="U14" s="26"/>
      <c r="V14" s="26"/>
      <c r="W14" s="26"/>
      <c r="X14" s="26"/>
      <c r="Y14" s="26"/>
      <c r="Z14" s="26"/>
      <c r="AA14" s="26"/>
      <c r="AB14" s="26"/>
      <c r="AC14" s="26"/>
      <c r="AD14" s="26"/>
    </row>
    <row r="15" spans="1:31" s="23" customFormat="1" ht="36" x14ac:dyDescent="0.25">
      <c r="A15" s="40" t="s">
        <v>38</v>
      </c>
      <c r="B15" s="23" t="s">
        <v>277</v>
      </c>
      <c r="C15" s="1">
        <v>20</v>
      </c>
      <c r="D15" s="3">
        <v>3000</v>
      </c>
      <c r="E15" s="27" t="s">
        <v>183</v>
      </c>
      <c r="F15" s="25" t="s">
        <v>56</v>
      </c>
      <c r="G15" s="25" t="s">
        <v>184</v>
      </c>
      <c r="H15" s="25" t="s">
        <v>185</v>
      </c>
      <c r="I15" s="23" t="s">
        <v>72</v>
      </c>
      <c r="J15" s="6">
        <v>60000</v>
      </c>
      <c r="AE15" s="87"/>
    </row>
    <row r="16" spans="1:31" s="23" customFormat="1" ht="60" x14ac:dyDescent="0.25">
      <c r="A16" s="40" t="s">
        <v>205</v>
      </c>
      <c r="B16" s="23" t="s">
        <v>206</v>
      </c>
      <c r="C16" s="1">
        <v>22</v>
      </c>
      <c r="D16" s="3">
        <v>200</v>
      </c>
      <c r="E16" s="27" t="s">
        <v>183</v>
      </c>
      <c r="F16" s="25" t="s">
        <v>56</v>
      </c>
      <c r="G16" s="25" t="s">
        <v>207</v>
      </c>
      <c r="H16" s="25" t="s">
        <v>185</v>
      </c>
      <c r="I16" s="23" t="s">
        <v>72</v>
      </c>
      <c r="J16" s="6">
        <v>3720</v>
      </c>
      <c r="AE16" s="87"/>
    </row>
    <row r="17" spans="1:31" s="23" customFormat="1" ht="60" x14ac:dyDescent="0.25">
      <c r="A17" s="40" t="s">
        <v>374</v>
      </c>
      <c r="B17" s="23" t="s">
        <v>206</v>
      </c>
      <c r="C17" s="1">
        <v>13.855</v>
      </c>
      <c r="D17" s="3">
        <v>50</v>
      </c>
      <c r="E17" s="27" t="s">
        <v>183</v>
      </c>
      <c r="F17" s="25" t="s">
        <v>56</v>
      </c>
      <c r="G17" s="25" t="s">
        <v>207</v>
      </c>
      <c r="H17" s="25" t="s">
        <v>346</v>
      </c>
      <c r="I17" s="25" t="s">
        <v>346</v>
      </c>
      <c r="J17" s="6">
        <v>692.75</v>
      </c>
      <c r="AE17" s="87"/>
    </row>
    <row r="18" spans="1:31" s="88" customFormat="1" x14ac:dyDescent="0.2">
      <c r="A18" s="89" t="s">
        <v>16</v>
      </c>
      <c r="B18" s="90" t="s">
        <v>15</v>
      </c>
      <c r="C18" s="24"/>
      <c r="D18" s="91"/>
      <c r="E18" s="90"/>
      <c r="F18" s="25"/>
      <c r="G18" s="90"/>
      <c r="H18" s="90"/>
      <c r="I18" s="90"/>
      <c r="J18" s="72"/>
      <c r="AE18" s="92"/>
    </row>
    <row r="19" spans="1:31" s="32" customFormat="1" x14ac:dyDescent="0.25">
      <c r="A19" s="26" t="s">
        <v>293</v>
      </c>
      <c r="B19" s="26"/>
      <c r="C19" s="93">
        <v>418</v>
      </c>
      <c r="D19" s="23">
        <v>1</v>
      </c>
      <c r="E19" s="26" t="s">
        <v>183</v>
      </c>
      <c r="F19" s="26" t="s">
        <v>56</v>
      </c>
      <c r="G19" s="23" t="s">
        <v>213</v>
      </c>
      <c r="H19" s="26" t="s">
        <v>213</v>
      </c>
      <c r="I19" s="23" t="s">
        <v>72</v>
      </c>
      <c r="J19" s="73">
        <v>418</v>
      </c>
      <c r="K19" s="33"/>
      <c r="L19" s="26"/>
      <c r="M19" s="26"/>
      <c r="N19" s="26"/>
      <c r="O19" s="26"/>
      <c r="P19" s="26"/>
      <c r="Q19" s="26"/>
      <c r="R19" s="26"/>
      <c r="S19" s="26"/>
      <c r="T19" s="26"/>
      <c r="U19" s="26"/>
      <c r="V19" s="26"/>
      <c r="W19" s="26"/>
      <c r="X19" s="26"/>
      <c r="Y19" s="26"/>
      <c r="Z19" s="26"/>
      <c r="AA19" s="26"/>
      <c r="AB19" s="26"/>
      <c r="AC19" s="26"/>
      <c r="AD19" s="26"/>
    </row>
    <row r="20" spans="1:31" s="32" customFormat="1" ht="36" x14ac:dyDescent="0.25">
      <c r="A20" s="26" t="s">
        <v>367</v>
      </c>
      <c r="B20" s="23" t="s">
        <v>379</v>
      </c>
      <c r="C20" s="1">
        <v>2.1800000000000002</v>
      </c>
      <c r="D20" s="3">
        <f>270+200</f>
        <v>470</v>
      </c>
      <c r="E20" s="27" t="s">
        <v>183</v>
      </c>
      <c r="F20" s="25" t="s">
        <v>56</v>
      </c>
      <c r="G20" s="25" t="s">
        <v>346</v>
      </c>
      <c r="H20" s="25" t="s">
        <v>346</v>
      </c>
      <c r="I20" s="23" t="s">
        <v>72</v>
      </c>
      <c r="J20" s="8">
        <f>C20*D20</f>
        <v>1024.6000000000001</v>
      </c>
      <c r="K20" s="26"/>
      <c r="L20" s="26"/>
      <c r="M20" s="26"/>
      <c r="N20" s="26"/>
      <c r="O20" s="26"/>
      <c r="P20" s="26"/>
      <c r="Q20" s="26"/>
      <c r="R20" s="26"/>
      <c r="S20" s="26"/>
      <c r="T20" s="26"/>
      <c r="U20" s="26"/>
      <c r="V20" s="26"/>
      <c r="W20" s="26"/>
      <c r="X20" s="26"/>
      <c r="Y20" s="26"/>
      <c r="Z20" s="26"/>
      <c r="AA20" s="26"/>
      <c r="AB20" s="26"/>
      <c r="AC20" s="26"/>
      <c r="AD20" s="26"/>
    </row>
    <row r="21" spans="1:31" s="32" customFormat="1" ht="36" x14ac:dyDescent="0.25">
      <c r="A21" s="26" t="s">
        <v>378</v>
      </c>
      <c r="B21" s="23" t="s">
        <v>379</v>
      </c>
      <c r="C21" s="1">
        <v>158400</v>
      </c>
      <c r="D21" s="3"/>
      <c r="E21" s="27" t="s">
        <v>380</v>
      </c>
      <c r="F21" s="25" t="s">
        <v>56</v>
      </c>
      <c r="G21" s="25" t="s">
        <v>346</v>
      </c>
      <c r="H21" s="25" t="s">
        <v>346</v>
      </c>
      <c r="I21" s="23" t="s">
        <v>72</v>
      </c>
      <c r="J21" s="8">
        <v>158400</v>
      </c>
      <c r="K21" s="26"/>
      <c r="L21" s="26"/>
      <c r="M21" s="26"/>
      <c r="N21" s="26"/>
      <c r="O21" s="26"/>
      <c r="P21" s="26"/>
      <c r="Q21" s="26"/>
      <c r="R21" s="26"/>
      <c r="S21" s="26"/>
      <c r="T21" s="26"/>
      <c r="U21" s="26"/>
      <c r="V21" s="26"/>
      <c r="W21" s="26"/>
      <c r="X21" s="26"/>
      <c r="Y21" s="26"/>
      <c r="Z21" s="26"/>
      <c r="AA21" s="26"/>
      <c r="AB21" s="26"/>
      <c r="AC21" s="26"/>
      <c r="AD21" s="26"/>
    </row>
    <row r="22" spans="1:31" s="32" customFormat="1" ht="36" x14ac:dyDescent="0.25">
      <c r="A22" s="26" t="s">
        <v>429</v>
      </c>
      <c r="B22" s="23" t="s">
        <v>456</v>
      </c>
      <c r="C22" s="1">
        <v>61.29</v>
      </c>
      <c r="D22" s="3">
        <v>1</v>
      </c>
      <c r="E22" s="27" t="s">
        <v>183</v>
      </c>
      <c r="F22" s="25" t="s">
        <v>56</v>
      </c>
      <c r="G22" s="25" t="s">
        <v>346</v>
      </c>
      <c r="H22" s="25" t="s">
        <v>346</v>
      </c>
      <c r="I22" s="23" t="s">
        <v>72</v>
      </c>
      <c r="J22" s="8">
        <v>61.29</v>
      </c>
      <c r="K22" s="26"/>
      <c r="L22" s="26"/>
      <c r="M22" s="26"/>
      <c r="N22" s="26"/>
      <c r="O22" s="26"/>
      <c r="P22" s="26"/>
      <c r="Q22" s="26"/>
      <c r="R22" s="26"/>
      <c r="S22" s="26"/>
      <c r="T22" s="26"/>
      <c r="U22" s="26"/>
      <c r="V22" s="26"/>
      <c r="W22" s="26"/>
      <c r="X22" s="26"/>
      <c r="Y22" s="26"/>
      <c r="Z22" s="26"/>
      <c r="AA22" s="26"/>
      <c r="AB22" s="26"/>
      <c r="AC22" s="26"/>
      <c r="AD22" s="26"/>
    </row>
    <row r="23" spans="1:31" s="12" customFormat="1" x14ac:dyDescent="0.25">
      <c r="A23" s="28" t="s">
        <v>17</v>
      </c>
      <c r="B23" s="11" t="s">
        <v>18</v>
      </c>
      <c r="C23" s="29"/>
      <c r="D23" s="30"/>
      <c r="E23" s="31"/>
      <c r="F23" s="25"/>
      <c r="G23" s="11"/>
      <c r="H23" s="11"/>
      <c r="I23" s="23"/>
      <c r="J23" s="5"/>
      <c r="K23" s="13"/>
      <c r="L23" s="13"/>
      <c r="M23" s="13"/>
      <c r="N23" s="13"/>
      <c r="O23" s="13"/>
      <c r="P23" s="13"/>
      <c r="Q23" s="13"/>
      <c r="R23" s="13"/>
      <c r="S23" s="13"/>
      <c r="T23" s="13"/>
      <c r="U23" s="13"/>
      <c r="V23" s="13"/>
      <c r="W23" s="13"/>
      <c r="X23" s="13"/>
      <c r="Y23" s="13"/>
      <c r="Z23" s="13"/>
      <c r="AA23" s="13"/>
      <c r="AB23" s="13"/>
      <c r="AC23" s="13"/>
      <c r="AD23" s="13"/>
    </row>
    <row r="24" spans="1:31" s="32" customFormat="1" ht="36" x14ac:dyDescent="0.25">
      <c r="A24" s="26" t="s">
        <v>318</v>
      </c>
      <c r="B24" s="23" t="s">
        <v>317</v>
      </c>
      <c r="C24" s="39">
        <v>318.93</v>
      </c>
      <c r="D24" s="3">
        <f>2</f>
        <v>2</v>
      </c>
      <c r="E24" s="94" t="s">
        <v>183</v>
      </c>
      <c r="F24" s="25" t="s">
        <v>56</v>
      </c>
      <c r="G24" s="23" t="s">
        <v>213</v>
      </c>
      <c r="H24" s="23" t="s">
        <v>213</v>
      </c>
      <c r="I24" s="23" t="s">
        <v>72</v>
      </c>
      <c r="J24" s="1">
        <f>C24*D24</f>
        <v>637.86</v>
      </c>
      <c r="K24" s="33"/>
      <c r="L24" s="26"/>
      <c r="M24" s="26"/>
      <c r="N24" s="26"/>
      <c r="O24" s="26"/>
      <c r="P24" s="26"/>
      <c r="Q24" s="26"/>
      <c r="R24" s="26"/>
      <c r="S24" s="26"/>
      <c r="T24" s="26"/>
      <c r="U24" s="26"/>
      <c r="V24" s="26"/>
      <c r="W24" s="26"/>
      <c r="X24" s="26"/>
      <c r="Y24" s="26"/>
      <c r="Z24" s="26"/>
      <c r="AA24" s="26"/>
      <c r="AB24" s="26"/>
      <c r="AC24" s="26"/>
      <c r="AD24" s="26"/>
    </row>
    <row r="25" spans="1:31" s="32" customFormat="1" ht="30" customHeight="1" x14ac:dyDescent="0.25">
      <c r="A25" s="192" t="s">
        <v>10</v>
      </c>
      <c r="B25" s="163" t="s">
        <v>317</v>
      </c>
      <c r="C25" s="194">
        <v>1470.58</v>
      </c>
      <c r="D25" s="197">
        <v>1</v>
      </c>
      <c r="E25" s="200" t="s">
        <v>183</v>
      </c>
      <c r="F25" s="182" t="s">
        <v>56</v>
      </c>
      <c r="G25" s="182" t="s">
        <v>185</v>
      </c>
      <c r="H25" s="185" t="s">
        <v>185</v>
      </c>
      <c r="I25" s="163" t="s">
        <v>72</v>
      </c>
      <c r="J25" s="188">
        <f>1050+364</f>
        <v>1414</v>
      </c>
      <c r="K25" s="33"/>
      <c r="L25" s="26"/>
      <c r="M25" s="26"/>
      <c r="N25" s="26"/>
      <c r="O25" s="26"/>
      <c r="P25" s="26"/>
      <c r="Q25" s="26"/>
      <c r="R25" s="26"/>
      <c r="S25" s="26"/>
      <c r="T25" s="26"/>
      <c r="U25" s="26"/>
      <c r="V25" s="26"/>
      <c r="W25" s="26"/>
      <c r="X25" s="26"/>
      <c r="Y25" s="26"/>
      <c r="Z25" s="26"/>
      <c r="AA25" s="26"/>
      <c r="AB25" s="26"/>
      <c r="AC25" s="26"/>
      <c r="AD25" s="26"/>
    </row>
    <row r="26" spans="1:31" s="32" customFormat="1" x14ac:dyDescent="0.25">
      <c r="A26" s="192"/>
      <c r="B26" s="164"/>
      <c r="C26" s="195"/>
      <c r="D26" s="198"/>
      <c r="E26" s="201"/>
      <c r="F26" s="183"/>
      <c r="G26" s="183"/>
      <c r="H26" s="186"/>
      <c r="I26" s="164"/>
      <c r="J26" s="189"/>
      <c r="K26" s="33"/>
      <c r="L26" s="26"/>
      <c r="M26" s="26"/>
      <c r="N26" s="26"/>
      <c r="O26" s="26"/>
      <c r="P26" s="26"/>
      <c r="Q26" s="26"/>
      <c r="R26" s="26"/>
      <c r="S26" s="26"/>
      <c r="T26" s="26"/>
      <c r="U26" s="26"/>
      <c r="V26" s="26"/>
      <c r="W26" s="26"/>
      <c r="X26" s="26"/>
      <c r="Y26" s="26"/>
      <c r="Z26" s="26"/>
      <c r="AA26" s="26"/>
      <c r="AB26" s="26"/>
      <c r="AC26" s="26"/>
      <c r="AD26" s="26"/>
    </row>
    <row r="27" spans="1:31" s="32" customFormat="1" x14ac:dyDescent="0.25">
      <c r="A27" s="192"/>
      <c r="B27" s="181"/>
      <c r="C27" s="196"/>
      <c r="D27" s="199"/>
      <c r="E27" s="202"/>
      <c r="F27" s="184"/>
      <c r="G27" s="184"/>
      <c r="H27" s="187"/>
      <c r="I27" s="181"/>
      <c r="J27" s="190"/>
      <c r="K27" s="33"/>
      <c r="L27" s="26"/>
      <c r="M27" s="26"/>
      <c r="N27" s="26"/>
      <c r="O27" s="26"/>
      <c r="P27" s="26"/>
      <c r="Q27" s="26"/>
      <c r="R27" s="26"/>
      <c r="S27" s="26"/>
      <c r="T27" s="26"/>
      <c r="U27" s="26"/>
      <c r="V27" s="26"/>
      <c r="W27" s="26"/>
      <c r="X27" s="26"/>
      <c r="Y27" s="26"/>
      <c r="Z27" s="26"/>
      <c r="AA27" s="26"/>
      <c r="AB27" s="26"/>
      <c r="AC27" s="26"/>
      <c r="AD27" s="26"/>
    </row>
    <row r="28" spans="1:31" s="32" customFormat="1" ht="36" customHeight="1" x14ac:dyDescent="0.25">
      <c r="A28" s="180" t="s">
        <v>36</v>
      </c>
      <c r="B28" s="163" t="s">
        <v>317</v>
      </c>
      <c r="C28" s="178">
        <v>250</v>
      </c>
      <c r="D28" s="179">
        <v>1</v>
      </c>
      <c r="E28" s="172" t="s">
        <v>183</v>
      </c>
      <c r="F28" s="173" t="s">
        <v>56</v>
      </c>
      <c r="G28" s="182" t="s">
        <v>213</v>
      </c>
      <c r="H28" s="182" t="s">
        <v>213</v>
      </c>
      <c r="I28" s="163" t="s">
        <v>72</v>
      </c>
      <c r="J28" s="1">
        <v>924.15</v>
      </c>
      <c r="K28" s="33"/>
      <c r="L28" s="26"/>
      <c r="M28" s="26"/>
      <c r="N28" s="26"/>
      <c r="O28" s="26"/>
      <c r="P28" s="26"/>
      <c r="Q28" s="26"/>
      <c r="R28" s="26"/>
      <c r="S28" s="26"/>
      <c r="T28" s="26"/>
      <c r="U28" s="26"/>
      <c r="V28" s="26"/>
      <c r="W28" s="26"/>
      <c r="X28" s="26"/>
      <c r="Y28" s="26"/>
      <c r="Z28" s="26"/>
      <c r="AA28" s="26"/>
      <c r="AB28" s="26"/>
      <c r="AC28" s="26"/>
      <c r="AD28" s="26"/>
    </row>
    <row r="29" spans="1:31" s="32" customFormat="1" ht="36" customHeight="1" x14ac:dyDescent="0.25">
      <c r="A29" s="180"/>
      <c r="B29" s="164"/>
      <c r="C29" s="178"/>
      <c r="D29" s="179"/>
      <c r="E29" s="172"/>
      <c r="F29" s="173"/>
      <c r="G29" s="183"/>
      <c r="H29" s="183"/>
      <c r="I29" s="164"/>
      <c r="J29" s="188">
        <v>184.83</v>
      </c>
      <c r="K29" s="33"/>
      <c r="L29" s="26"/>
      <c r="M29" s="26"/>
      <c r="N29" s="26"/>
      <c r="O29" s="26"/>
      <c r="P29" s="26"/>
      <c r="Q29" s="26"/>
      <c r="R29" s="26"/>
      <c r="S29" s="26"/>
      <c r="T29" s="26"/>
      <c r="U29" s="26"/>
      <c r="V29" s="26"/>
      <c r="W29" s="26"/>
      <c r="X29" s="26"/>
      <c r="Y29" s="26"/>
      <c r="Z29" s="26"/>
      <c r="AA29" s="26"/>
      <c r="AB29" s="26"/>
      <c r="AC29" s="26"/>
      <c r="AD29" s="26"/>
    </row>
    <row r="30" spans="1:31" s="32" customFormat="1" x14ac:dyDescent="0.25">
      <c r="A30" s="180"/>
      <c r="B30" s="181"/>
      <c r="C30" s="178"/>
      <c r="D30" s="179"/>
      <c r="E30" s="172"/>
      <c r="F30" s="173"/>
      <c r="G30" s="184"/>
      <c r="H30" s="184"/>
      <c r="I30" s="181"/>
      <c r="J30" s="190"/>
      <c r="K30" s="33"/>
      <c r="L30" s="26"/>
      <c r="M30" s="26"/>
      <c r="N30" s="26"/>
      <c r="O30" s="26"/>
      <c r="P30" s="26"/>
      <c r="Q30" s="26"/>
      <c r="R30" s="26"/>
      <c r="S30" s="26"/>
      <c r="T30" s="26"/>
      <c r="U30" s="26"/>
      <c r="V30" s="26"/>
      <c r="W30" s="26"/>
      <c r="X30" s="26"/>
      <c r="Y30" s="26"/>
      <c r="Z30" s="26"/>
      <c r="AA30" s="26"/>
      <c r="AB30" s="26"/>
      <c r="AC30" s="26"/>
      <c r="AD30" s="26"/>
    </row>
    <row r="31" spans="1:31" s="32" customFormat="1" ht="33.75" customHeight="1" x14ac:dyDescent="0.25">
      <c r="A31" s="26" t="s">
        <v>340</v>
      </c>
      <c r="B31" s="23" t="s">
        <v>317</v>
      </c>
      <c r="C31" s="39">
        <v>450</v>
      </c>
      <c r="D31" s="3"/>
      <c r="E31" s="27"/>
      <c r="F31" s="25" t="s">
        <v>56</v>
      </c>
      <c r="G31" s="25" t="s">
        <v>213</v>
      </c>
      <c r="H31" s="25" t="s">
        <v>213</v>
      </c>
      <c r="I31" s="23" t="s">
        <v>72</v>
      </c>
      <c r="J31" s="1">
        <v>439.56</v>
      </c>
      <c r="K31" s="33"/>
      <c r="L31" s="26"/>
      <c r="M31" s="26"/>
      <c r="N31" s="26"/>
      <c r="O31" s="26"/>
      <c r="P31" s="26"/>
      <c r="Q31" s="26"/>
      <c r="R31" s="26"/>
      <c r="S31" s="26"/>
      <c r="T31" s="26"/>
      <c r="U31" s="26"/>
      <c r="V31" s="26"/>
      <c r="W31" s="26"/>
      <c r="X31" s="26"/>
      <c r="Y31" s="26"/>
      <c r="Z31" s="26"/>
      <c r="AA31" s="26"/>
      <c r="AB31" s="26"/>
      <c r="AC31" s="26"/>
      <c r="AD31" s="26"/>
    </row>
    <row r="32" spans="1:31" s="95" customFormat="1" x14ac:dyDescent="0.2">
      <c r="A32" s="13" t="s">
        <v>171</v>
      </c>
      <c r="B32" s="11" t="s">
        <v>170</v>
      </c>
      <c r="C32" s="24"/>
      <c r="D32" s="91"/>
      <c r="E32" s="90"/>
      <c r="F32" s="90"/>
      <c r="G32" s="90"/>
      <c r="H32" s="90"/>
      <c r="I32" s="90"/>
      <c r="J32" s="72"/>
      <c r="K32" s="88"/>
      <c r="L32" s="88"/>
      <c r="M32" s="88"/>
      <c r="N32" s="88"/>
      <c r="O32" s="88"/>
      <c r="P32" s="88"/>
      <c r="Q32" s="88"/>
      <c r="R32" s="88"/>
      <c r="S32" s="88"/>
      <c r="T32" s="88"/>
      <c r="U32" s="88"/>
      <c r="V32" s="88"/>
      <c r="W32" s="88"/>
      <c r="X32" s="88"/>
      <c r="Y32" s="88"/>
      <c r="Z32" s="88"/>
      <c r="AA32" s="88"/>
      <c r="AB32" s="88"/>
      <c r="AC32" s="88"/>
      <c r="AD32" s="88"/>
    </row>
    <row r="33" spans="1:30" s="32" customFormat="1" ht="36" x14ac:dyDescent="0.25">
      <c r="A33" s="26" t="s">
        <v>266</v>
      </c>
      <c r="B33" s="23" t="s">
        <v>320</v>
      </c>
      <c r="C33" s="1">
        <v>41</v>
      </c>
      <c r="D33" s="3">
        <v>10</v>
      </c>
      <c r="E33" s="27" t="s">
        <v>183</v>
      </c>
      <c r="F33" s="25" t="s">
        <v>56</v>
      </c>
      <c r="G33" s="25" t="s">
        <v>185</v>
      </c>
      <c r="H33" s="25" t="s">
        <v>213</v>
      </c>
      <c r="I33" s="23" t="s">
        <v>72</v>
      </c>
      <c r="J33" s="96">
        <v>410</v>
      </c>
      <c r="K33" s="33"/>
      <c r="L33" s="26"/>
      <c r="M33" s="26"/>
      <c r="N33" s="26"/>
      <c r="O33" s="26"/>
      <c r="P33" s="26"/>
      <c r="Q33" s="26"/>
      <c r="R33" s="26"/>
      <c r="S33" s="26"/>
      <c r="T33" s="26"/>
      <c r="U33" s="26"/>
      <c r="V33" s="26"/>
      <c r="W33" s="26"/>
      <c r="X33" s="26"/>
      <c r="Y33" s="26"/>
      <c r="Z33" s="26"/>
      <c r="AA33" s="26"/>
      <c r="AB33" s="26"/>
      <c r="AC33" s="26"/>
      <c r="AD33" s="26"/>
    </row>
    <row r="34" spans="1:30" s="32" customFormat="1" ht="48" x14ac:dyDescent="0.25">
      <c r="A34" s="26" t="s">
        <v>221</v>
      </c>
      <c r="B34" s="23" t="s">
        <v>276</v>
      </c>
      <c r="C34" s="1">
        <v>6913.02</v>
      </c>
      <c r="D34" s="3">
        <v>1</v>
      </c>
      <c r="E34" s="27" t="s">
        <v>183</v>
      </c>
      <c r="F34" s="25" t="s">
        <v>56</v>
      </c>
      <c r="G34" s="25" t="s">
        <v>185</v>
      </c>
      <c r="H34" s="25" t="s">
        <v>213</v>
      </c>
      <c r="I34" s="23" t="s">
        <v>72</v>
      </c>
      <c r="J34" s="96">
        <v>6913.02</v>
      </c>
      <c r="K34" s="33"/>
      <c r="L34" s="26"/>
      <c r="M34" s="26"/>
      <c r="N34" s="26"/>
      <c r="O34" s="26"/>
      <c r="P34" s="26"/>
      <c r="Q34" s="26"/>
      <c r="R34" s="26"/>
      <c r="S34" s="26"/>
      <c r="T34" s="26"/>
      <c r="U34" s="26"/>
      <c r="V34" s="26"/>
      <c r="W34" s="26"/>
      <c r="X34" s="26"/>
      <c r="Y34" s="26"/>
      <c r="Z34" s="26"/>
      <c r="AA34" s="26"/>
      <c r="AB34" s="26"/>
      <c r="AC34" s="26"/>
      <c r="AD34" s="26"/>
    </row>
    <row r="35" spans="1:30" s="32" customFormat="1" ht="36" x14ac:dyDescent="0.25">
      <c r="A35" s="26" t="s">
        <v>319</v>
      </c>
      <c r="B35" s="23" t="s">
        <v>320</v>
      </c>
      <c r="C35" s="26">
        <v>49.34</v>
      </c>
      <c r="D35" s="23">
        <v>81</v>
      </c>
      <c r="E35" s="27" t="s">
        <v>183</v>
      </c>
      <c r="F35" s="25" t="s">
        <v>56</v>
      </c>
      <c r="G35" s="26" t="s">
        <v>213</v>
      </c>
      <c r="H35" s="26" t="s">
        <v>213</v>
      </c>
      <c r="I35" s="23" t="s">
        <v>72</v>
      </c>
      <c r="J35" s="83">
        <f>3897.86+98.68</f>
        <v>3996.54</v>
      </c>
      <c r="K35" s="33"/>
      <c r="L35" s="26"/>
      <c r="M35" s="26"/>
      <c r="N35" s="26"/>
      <c r="O35" s="26"/>
      <c r="P35" s="26"/>
      <c r="Q35" s="26"/>
      <c r="R35" s="26"/>
      <c r="S35" s="26"/>
      <c r="T35" s="26"/>
      <c r="U35" s="26"/>
      <c r="V35" s="26"/>
      <c r="W35" s="26"/>
      <c r="X35" s="26"/>
      <c r="Y35" s="26"/>
      <c r="Z35" s="26"/>
      <c r="AA35" s="26"/>
      <c r="AB35" s="26"/>
      <c r="AC35" s="26"/>
      <c r="AD35" s="26"/>
    </row>
    <row r="36" spans="1:30" s="32" customFormat="1" ht="24.75" customHeight="1" x14ac:dyDescent="0.25">
      <c r="A36" s="180" t="s">
        <v>361</v>
      </c>
      <c r="B36" s="171" t="s">
        <v>305</v>
      </c>
      <c r="C36" s="171"/>
      <c r="D36" s="171"/>
      <c r="E36" s="171" t="s">
        <v>183</v>
      </c>
      <c r="F36" s="171" t="s">
        <v>56</v>
      </c>
      <c r="G36" s="171" t="s">
        <v>185</v>
      </c>
      <c r="H36" s="171" t="s">
        <v>213</v>
      </c>
      <c r="I36" s="193" t="s">
        <v>72</v>
      </c>
      <c r="J36" s="26">
        <v>98.32</v>
      </c>
      <c r="K36" s="33"/>
      <c r="L36" s="26"/>
      <c r="M36" s="26"/>
      <c r="N36" s="26"/>
      <c r="O36" s="26"/>
      <c r="P36" s="26"/>
      <c r="Q36" s="26"/>
      <c r="R36" s="26"/>
      <c r="S36" s="26"/>
      <c r="T36" s="26"/>
      <c r="U36" s="26"/>
      <c r="V36" s="26"/>
      <c r="W36" s="26"/>
      <c r="X36" s="26"/>
      <c r="Y36" s="26"/>
      <c r="Z36" s="26"/>
      <c r="AA36" s="26"/>
      <c r="AB36" s="26"/>
      <c r="AC36" s="26"/>
      <c r="AD36" s="26"/>
    </row>
    <row r="37" spans="1:30" s="32" customFormat="1" ht="12.75" customHeight="1" x14ac:dyDescent="0.25">
      <c r="A37" s="180"/>
      <c r="B37" s="171"/>
      <c r="C37" s="171"/>
      <c r="D37" s="171"/>
      <c r="E37" s="171"/>
      <c r="F37" s="171"/>
      <c r="G37" s="171"/>
      <c r="H37" s="171"/>
      <c r="I37" s="193"/>
      <c r="J37" s="26">
        <v>261.83999999999997</v>
      </c>
      <c r="K37" s="33"/>
      <c r="L37" s="26"/>
      <c r="M37" s="26"/>
      <c r="N37" s="26"/>
      <c r="O37" s="26"/>
      <c r="P37" s="26"/>
      <c r="Q37" s="26"/>
      <c r="R37" s="26"/>
      <c r="S37" s="26"/>
      <c r="T37" s="26"/>
      <c r="U37" s="26"/>
      <c r="V37" s="26"/>
      <c r="W37" s="26"/>
      <c r="X37" s="26"/>
      <c r="Y37" s="26"/>
      <c r="Z37" s="26"/>
      <c r="AA37" s="26"/>
      <c r="AB37" s="26"/>
      <c r="AC37" s="26"/>
      <c r="AD37" s="26"/>
    </row>
    <row r="38" spans="1:30" s="32" customFormat="1" ht="12" customHeight="1" x14ac:dyDescent="0.25">
      <c r="A38" s="180"/>
      <c r="B38" s="171"/>
      <c r="C38" s="171"/>
      <c r="D38" s="171"/>
      <c r="E38" s="171"/>
      <c r="F38" s="171"/>
      <c r="G38" s="171"/>
      <c r="H38" s="171"/>
      <c r="I38" s="193"/>
      <c r="J38" s="26">
        <v>384</v>
      </c>
      <c r="K38" s="33"/>
      <c r="L38" s="26"/>
      <c r="M38" s="26"/>
      <c r="N38" s="26"/>
      <c r="O38" s="26"/>
      <c r="P38" s="26"/>
      <c r="Q38" s="26"/>
      <c r="R38" s="26"/>
      <c r="S38" s="26"/>
      <c r="T38" s="26"/>
      <c r="U38" s="26"/>
      <c r="V38" s="26"/>
      <c r="W38" s="26"/>
      <c r="X38" s="26"/>
      <c r="Y38" s="26"/>
      <c r="Z38" s="26"/>
      <c r="AA38" s="26"/>
      <c r="AB38" s="26"/>
      <c r="AC38" s="26"/>
      <c r="AD38" s="26"/>
    </row>
    <row r="39" spans="1:30" s="32" customFormat="1" ht="36" x14ac:dyDescent="0.25">
      <c r="A39" s="34" t="s">
        <v>338</v>
      </c>
      <c r="B39" s="58" t="s">
        <v>339</v>
      </c>
      <c r="C39" s="97">
        <v>5.2</v>
      </c>
      <c r="D39" s="23">
        <v>2</v>
      </c>
      <c r="E39" s="26" t="s">
        <v>183</v>
      </c>
      <c r="F39" s="26" t="s">
        <v>56</v>
      </c>
      <c r="G39" s="23" t="s">
        <v>213</v>
      </c>
      <c r="H39" s="26" t="s">
        <v>213</v>
      </c>
      <c r="I39" s="23" t="s">
        <v>72</v>
      </c>
      <c r="J39" s="36">
        <v>10.4</v>
      </c>
      <c r="K39" s="33"/>
      <c r="L39" s="26"/>
      <c r="M39" s="26"/>
      <c r="N39" s="26"/>
      <c r="O39" s="26"/>
      <c r="P39" s="26"/>
      <c r="Q39" s="26"/>
      <c r="R39" s="26"/>
      <c r="S39" s="26"/>
      <c r="T39" s="26"/>
      <c r="U39" s="26"/>
      <c r="V39" s="26"/>
      <c r="W39" s="26"/>
      <c r="X39" s="26"/>
      <c r="Y39" s="26"/>
      <c r="Z39" s="26"/>
      <c r="AA39" s="26"/>
      <c r="AB39" s="26"/>
      <c r="AC39" s="26"/>
      <c r="AD39" s="26"/>
    </row>
    <row r="40" spans="1:30" s="32" customFormat="1" ht="48" x14ac:dyDescent="0.25">
      <c r="A40" s="34" t="s">
        <v>398</v>
      </c>
      <c r="B40" s="59" t="s">
        <v>339</v>
      </c>
      <c r="C40" s="35">
        <f>189.68+183.22+145.29+600.65</f>
        <v>1118.8399999999999</v>
      </c>
      <c r="D40" s="26"/>
      <c r="E40" s="26" t="s">
        <v>183</v>
      </c>
      <c r="F40" s="26" t="s">
        <v>56</v>
      </c>
      <c r="G40" s="26" t="s">
        <v>213</v>
      </c>
      <c r="H40" s="26" t="s">
        <v>213</v>
      </c>
      <c r="I40" s="26" t="s">
        <v>200</v>
      </c>
      <c r="J40" s="36">
        <v>1118.8399999999999</v>
      </c>
      <c r="K40" s="33"/>
      <c r="L40" s="26"/>
      <c r="M40" s="26"/>
      <c r="N40" s="26"/>
      <c r="O40" s="26"/>
      <c r="P40" s="26"/>
      <c r="Q40" s="26"/>
      <c r="R40" s="26"/>
      <c r="S40" s="26"/>
      <c r="T40" s="26"/>
      <c r="U40" s="26"/>
      <c r="V40" s="26"/>
      <c r="W40" s="26"/>
      <c r="X40" s="26"/>
      <c r="Y40" s="26"/>
      <c r="Z40" s="26"/>
      <c r="AA40" s="26"/>
      <c r="AB40" s="26"/>
      <c r="AC40" s="26"/>
      <c r="AD40" s="26"/>
    </row>
    <row r="41" spans="1:30" s="12" customFormat="1" x14ac:dyDescent="0.25">
      <c r="A41" s="13" t="s">
        <v>28</v>
      </c>
      <c r="B41" s="11" t="s">
        <v>29</v>
      </c>
      <c r="C41" s="29"/>
      <c r="D41" s="30"/>
      <c r="E41" s="16"/>
      <c r="F41" s="25"/>
      <c r="G41" s="37"/>
      <c r="H41" s="37"/>
      <c r="I41" s="37"/>
      <c r="J41" s="5"/>
      <c r="K41" s="13"/>
      <c r="L41" s="13"/>
      <c r="M41" s="13"/>
      <c r="N41" s="13"/>
      <c r="O41" s="13"/>
      <c r="P41" s="13"/>
      <c r="Q41" s="13"/>
      <c r="R41" s="13"/>
      <c r="S41" s="13"/>
      <c r="T41" s="13"/>
      <c r="U41" s="13"/>
      <c r="V41" s="13"/>
      <c r="W41" s="13"/>
      <c r="X41" s="13"/>
      <c r="Y41" s="13"/>
      <c r="Z41" s="13"/>
      <c r="AA41" s="13"/>
      <c r="AB41" s="13"/>
      <c r="AC41" s="13"/>
      <c r="AD41" s="13"/>
    </row>
    <row r="42" spans="1:30" s="32" customFormat="1" ht="24" x14ac:dyDescent="0.25">
      <c r="A42" s="26" t="s">
        <v>444</v>
      </c>
      <c r="B42" s="23"/>
      <c r="C42" s="1">
        <v>9047.77</v>
      </c>
      <c r="D42" s="3">
        <v>1</v>
      </c>
      <c r="E42" s="27" t="s">
        <v>441</v>
      </c>
      <c r="F42" s="25" t="s">
        <v>56</v>
      </c>
      <c r="G42" s="25" t="s">
        <v>346</v>
      </c>
      <c r="H42" s="25" t="s">
        <v>346</v>
      </c>
      <c r="I42" s="23" t="s">
        <v>72</v>
      </c>
      <c r="J42" s="8">
        <v>9047.77</v>
      </c>
      <c r="K42" s="26"/>
      <c r="L42" s="26"/>
      <c r="M42" s="26"/>
      <c r="N42" s="26"/>
      <c r="O42" s="26"/>
      <c r="P42" s="26"/>
      <c r="Q42" s="26"/>
      <c r="R42" s="26"/>
      <c r="S42" s="26"/>
      <c r="T42" s="26"/>
      <c r="U42" s="26"/>
      <c r="V42" s="26"/>
      <c r="W42" s="26"/>
      <c r="X42" s="26"/>
      <c r="Y42" s="26"/>
      <c r="Z42" s="26"/>
      <c r="AA42" s="26"/>
      <c r="AB42" s="26"/>
      <c r="AC42" s="26"/>
      <c r="AD42" s="26"/>
    </row>
    <row r="43" spans="1:30" s="12" customFormat="1" x14ac:dyDescent="0.25">
      <c r="A43" s="13" t="s">
        <v>40</v>
      </c>
      <c r="B43" s="11" t="s">
        <v>39</v>
      </c>
      <c r="C43" s="14"/>
      <c r="D43" s="30"/>
      <c r="E43" s="16"/>
      <c r="F43" s="25"/>
      <c r="G43" s="37"/>
      <c r="H43" s="37"/>
      <c r="I43" s="37"/>
      <c r="J43" s="5"/>
      <c r="K43" s="13"/>
      <c r="L43" s="13"/>
      <c r="M43" s="13"/>
      <c r="N43" s="13"/>
      <c r="O43" s="13"/>
      <c r="P43" s="13"/>
      <c r="Q43" s="13"/>
      <c r="R43" s="13"/>
      <c r="S43" s="13"/>
      <c r="T43" s="13"/>
      <c r="U43" s="13"/>
      <c r="V43" s="13"/>
      <c r="W43" s="13"/>
      <c r="X43" s="13"/>
      <c r="Y43" s="13"/>
      <c r="Z43" s="13"/>
      <c r="AA43" s="13"/>
      <c r="AB43" s="13"/>
      <c r="AC43" s="13"/>
      <c r="AD43" s="13"/>
    </row>
    <row r="44" spans="1:30" s="32" customFormat="1" ht="24" x14ac:dyDescent="0.25">
      <c r="A44" s="38" t="s">
        <v>57</v>
      </c>
      <c r="C44" s="1"/>
      <c r="D44" s="3"/>
      <c r="E44" s="27"/>
      <c r="F44" s="25"/>
      <c r="G44" s="25"/>
      <c r="H44" s="25"/>
      <c r="I44" s="25"/>
      <c r="J44" s="8"/>
      <c r="K44" s="26"/>
      <c r="L44" s="26"/>
      <c r="M44" s="26"/>
      <c r="N44" s="26"/>
      <c r="O44" s="26"/>
      <c r="P44" s="26"/>
      <c r="Q44" s="26"/>
      <c r="R44" s="26"/>
      <c r="S44" s="26"/>
      <c r="T44" s="26"/>
      <c r="U44" s="26"/>
      <c r="V44" s="26"/>
      <c r="W44" s="26"/>
      <c r="X44" s="26"/>
      <c r="Y44" s="26"/>
      <c r="Z44" s="26"/>
      <c r="AA44" s="26"/>
      <c r="AB44" s="26"/>
      <c r="AC44" s="26"/>
      <c r="AD44" s="26"/>
    </row>
    <row r="45" spans="1:30" s="32" customFormat="1" ht="32.25" customHeight="1" x14ac:dyDescent="0.25">
      <c r="A45" s="26" t="s">
        <v>327</v>
      </c>
      <c r="B45" s="23" t="s">
        <v>341</v>
      </c>
      <c r="C45" s="1">
        <v>1990</v>
      </c>
      <c r="D45" s="3">
        <v>4</v>
      </c>
      <c r="E45" s="27" t="s">
        <v>183</v>
      </c>
      <c r="F45" s="25" t="s">
        <v>56</v>
      </c>
      <c r="G45" s="23" t="s">
        <v>213</v>
      </c>
      <c r="H45" s="23" t="s">
        <v>213</v>
      </c>
      <c r="I45" s="23" t="s">
        <v>72</v>
      </c>
      <c r="J45" s="8">
        <f t="shared" ref="J45:J48" si="2">C45*D45</f>
        <v>7960</v>
      </c>
      <c r="K45" s="26"/>
      <c r="L45" s="26"/>
      <c r="M45" s="26"/>
      <c r="N45" s="26"/>
      <c r="O45" s="26"/>
      <c r="P45" s="26"/>
      <c r="Q45" s="26"/>
      <c r="R45" s="26"/>
      <c r="S45" s="26"/>
      <c r="T45" s="26"/>
      <c r="U45" s="26"/>
      <c r="V45" s="26"/>
      <c r="W45" s="26"/>
      <c r="X45" s="26"/>
      <c r="Y45" s="26"/>
      <c r="Z45" s="26"/>
      <c r="AA45" s="26"/>
      <c r="AB45" s="26"/>
      <c r="AC45" s="26"/>
      <c r="AD45" s="26"/>
    </row>
    <row r="46" spans="1:30" s="32" customFormat="1" ht="72" x14ac:dyDescent="0.25">
      <c r="A46" s="26" t="s">
        <v>438</v>
      </c>
      <c r="B46" s="23" t="s">
        <v>312</v>
      </c>
      <c r="C46" s="1">
        <v>388</v>
      </c>
      <c r="D46" s="3">
        <v>3</v>
      </c>
      <c r="E46" s="27" t="s">
        <v>183</v>
      </c>
      <c r="F46" s="25" t="s">
        <v>56</v>
      </c>
      <c r="G46" s="23" t="s">
        <v>346</v>
      </c>
      <c r="H46" s="23" t="s">
        <v>346</v>
      </c>
      <c r="I46" s="23" t="s">
        <v>72</v>
      </c>
      <c r="J46" s="8">
        <f t="shared" si="2"/>
        <v>1164</v>
      </c>
      <c r="K46" s="26"/>
      <c r="L46" s="26"/>
      <c r="M46" s="26"/>
      <c r="N46" s="26"/>
      <c r="O46" s="26"/>
      <c r="P46" s="26"/>
      <c r="Q46" s="26"/>
      <c r="R46" s="26"/>
      <c r="S46" s="26"/>
      <c r="T46" s="26"/>
      <c r="U46" s="26"/>
      <c r="V46" s="26"/>
      <c r="W46" s="26"/>
      <c r="X46" s="26"/>
      <c r="Y46" s="26"/>
      <c r="Z46" s="26"/>
      <c r="AA46" s="26"/>
      <c r="AB46" s="26"/>
      <c r="AC46" s="26"/>
      <c r="AD46" s="26"/>
    </row>
    <row r="47" spans="1:30" s="32" customFormat="1" ht="72" x14ac:dyDescent="0.25">
      <c r="A47" s="26" t="s">
        <v>439</v>
      </c>
      <c r="B47" s="23" t="s">
        <v>312</v>
      </c>
      <c r="C47" s="1">
        <v>33</v>
      </c>
      <c r="D47" s="3">
        <v>3</v>
      </c>
      <c r="E47" s="27" t="s">
        <v>183</v>
      </c>
      <c r="F47" s="25" t="s">
        <v>56</v>
      </c>
      <c r="G47" s="23" t="s">
        <v>346</v>
      </c>
      <c r="H47" s="23" t="s">
        <v>346</v>
      </c>
      <c r="I47" s="23" t="s">
        <v>72</v>
      </c>
      <c r="J47" s="8">
        <f t="shared" si="2"/>
        <v>99</v>
      </c>
      <c r="K47" s="26"/>
      <c r="L47" s="26"/>
      <c r="M47" s="26"/>
      <c r="N47" s="26"/>
      <c r="O47" s="26"/>
      <c r="P47" s="26"/>
      <c r="Q47" s="26"/>
      <c r="R47" s="26"/>
      <c r="S47" s="26"/>
      <c r="T47" s="26"/>
      <c r="U47" s="26"/>
      <c r="V47" s="26"/>
      <c r="W47" s="26"/>
      <c r="X47" s="26"/>
      <c r="Y47" s="26"/>
      <c r="Z47" s="26"/>
      <c r="AA47" s="26"/>
      <c r="AB47" s="26"/>
      <c r="AC47" s="26"/>
      <c r="AD47" s="26"/>
    </row>
    <row r="48" spans="1:30" s="32" customFormat="1" ht="72" x14ac:dyDescent="0.25">
      <c r="A48" s="26" t="s">
        <v>440</v>
      </c>
      <c r="B48" s="23" t="s">
        <v>312</v>
      </c>
      <c r="C48" s="1">
        <v>1070</v>
      </c>
      <c r="D48" s="3">
        <v>1</v>
      </c>
      <c r="E48" s="27" t="s">
        <v>183</v>
      </c>
      <c r="F48" s="25" t="s">
        <v>56</v>
      </c>
      <c r="G48" s="23" t="s">
        <v>346</v>
      </c>
      <c r="H48" s="23" t="s">
        <v>346</v>
      </c>
      <c r="I48" s="23" t="s">
        <v>72</v>
      </c>
      <c r="J48" s="8">
        <f t="shared" si="2"/>
        <v>1070</v>
      </c>
      <c r="K48" s="26"/>
      <c r="L48" s="26"/>
      <c r="M48" s="26"/>
      <c r="N48" s="26"/>
      <c r="O48" s="26"/>
      <c r="P48" s="26"/>
      <c r="Q48" s="26"/>
      <c r="R48" s="26"/>
      <c r="S48" s="26"/>
      <c r="T48" s="26"/>
      <c r="U48" s="26"/>
      <c r="V48" s="26"/>
      <c r="W48" s="26"/>
      <c r="X48" s="26"/>
      <c r="Y48" s="26"/>
      <c r="Z48" s="26"/>
      <c r="AA48" s="26"/>
      <c r="AB48" s="26"/>
      <c r="AC48" s="26"/>
      <c r="AD48" s="26"/>
    </row>
    <row r="49" spans="1:31" s="13" customFormat="1" ht="15.6" customHeight="1" x14ac:dyDescent="0.25">
      <c r="A49" s="13" t="s">
        <v>34</v>
      </c>
      <c r="B49" s="11" t="s">
        <v>35</v>
      </c>
      <c r="C49" s="14"/>
      <c r="D49" s="30"/>
      <c r="E49" s="16"/>
      <c r="F49" s="25"/>
      <c r="G49" s="37"/>
      <c r="H49" s="37"/>
      <c r="I49" s="37"/>
      <c r="J49" s="5"/>
      <c r="AE49" s="98"/>
    </row>
    <row r="50" spans="1:31" s="32" customFormat="1" x14ac:dyDescent="0.25">
      <c r="A50" s="26" t="s">
        <v>11</v>
      </c>
      <c r="B50" s="23"/>
      <c r="C50" s="1">
        <v>950</v>
      </c>
      <c r="D50" s="3">
        <v>1</v>
      </c>
      <c r="E50" s="27"/>
      <c r="F50" s="25" t="s">
        <v>56</v>
      </c>
      <c r="G50" s="25"/>
      <c r="H50" s="25"/>
      <c r="I50" s="23" t="s">
        <v>72</v>
      </c>
      <c r="J50" s="8">
        <f>C50*D50</f>
        <v>950</v>
      </c>
      <c r="K50" s="26"/>
      <c r="L50" s="26"/>
      <c r="M50" s="26"/>
      <c r="N50" s="26"/>
      <c r="O50" s="26"/>
      <c r="P50" s="26"/>
      <c r="Q50" s="26"/>
      <c r="R50" s="26"/>
      <c r="S50" s="26"/>
      <c r="T50" s="26"/>
      <c r="U50" s="26"/>
      <c r="V50" s="26"/>
      <c r="W50" s="26"/>
      <c r="X50" s="26"/>
      <c r="Y50" s="26"/>
      <c r="Z50" s="26"/>
      <c r="AA50" s="26"/>
      <c r="AB50" s="26"/>
      <c r="AC50" s="26"/>
      <c r="AD50" s="26"/>
    </row>
    <row r="51" spans="1:31" s="32" customFormat="1" ht="36" x14ac:dyDescent="0.25">
      <c r="A51" s="26" t="s">
        <v>203</v>
      </c>
      <c r="B51" s="23" t="s">
        <v>204</v>
      </c>
      <c r="C51" s="1">
        <v>336</v>
      </c>
      <c r="D51" s="3">
        <v>1</v>
      </c>
      <c r="E51" s="27" t="s">
        <v>183</v>
      </c>
      <c r="F51" s="25" t="s">
        <v>56</v>
      </c>
      <c r="G51" s="25" t="s">
        <v>185</v>
      </c>
      <c r="H51" s="25" t="s">
        <v>185</v>
      </c>
      <c r="I51" s="23" t="s">
        <v>72</v>
      </c>
      <c r="J51" s="8">
        <v>336</v>
      </c>
      <c r="K51" s="26"/>
      <c r="L51" s="26"/>
      <c r="M51" s="26"/>
      <c r="N51" s="26"/>
      <c r="O51" s="26"/>
      <c r="P51" s="26"/>
      <c r="Q51" s="26"/>
      <c r="R51" s="26"/>
      <c r="S51" s="26"/>
      <c r="T51" s="26"/>
      <c r="U51" s="26"/>
      <c r="V51" s="26"/>
      <c r="W51" s="26"/>
      <c r="X51" s="26"/>
      <c r="Y51" s="26"/>
      <c r="Z51" s="26"/>
      <c r="AA51" s="26"/>
      <c r="AB51" s="26"/>
      <c r="AC51" s="26"/>
      <c r="AD51" s="26"/>
    </row>
    <row r="52" spans="1:31" s="32" customFormat="1" ht="96" x14ac:dyDescent="0.25">
      <c r="A52" s="26" t="s">
        <v>226</v>
      </c>
      <c r="B52" s="23" t="s">
        <v>342</v>
      </c>
      <c r="C52" s="1">
        <v>450</v>
      </c>
      <c r="D52" s="3">
        <v>4</v>
      </c>
      <c r="E52" s="27" t="s">
        <v>183</v>
      </c>
      <c r="F52" s="25" t="s">
        <v>56</v>
      </c>
      <c r="G52" s="25" t="s">
        <v>185</v>
      </c>
      <c r="H52" s="25" t="s">
        <v>185</v>
      </c>
      <c r="I52" s="23" t="s">
        <v>72</v>
      </c>
      <c r="J52" s="8">
        <f>C52*D52</f>
        <v>1800</v>
      </c>
      <c r="K52" s="26"/>
      <c r="L52" s="26"/>
      <c r="M52" s="26"/>
      <c r="N52" s="26"/>
      <c r="O52" s="26"/>
      <c r="P52" s="26"/>
      <c r="Q52" s="26"/>
      <c r="R52" s="26"/>
      <c r="S52" s="26"/>
      <c r="T52" s="26"/>
      <c r="U52" s="26"/>
      <c r="V52" s="26"/>
      <c r="W52" s="26"/>
      <c r="X52" s="26"/>
      <c r="Y52" s="26"/>
      <c r="Z52" s="26"/>
      <c r="AA52" s="26"/>
      <c r="AB52" s="26"/>
      <c r="AC52" s="26"/>
      <c r="AD52" s="26"/>
    </row>
    <row r="53" spans="1:31" s="12" customFormat="1" x14ac:dyDescent="0.25">
      <c r="A53" s="13" t="s">
        <v>168</v>
      </c>
      <c r="B53" s="11" t="s">
        <v>169</v>
      </c>
      <c r="C53" s="14"/>
      <c r="D53" s="30"/>
      <c r="E53" s="16"/>
      <c r="F53" s="37"/>
      <c r="G53" s="37"/>
      <c r="H53" s="37"/>
      <c r="I53" s="11"/>
      <c r="J53" s="5"/>
      <c r="K53" s="13"/>
      <c r="L53" s="13"/>
      <c r="M53" s="13"/>
      <c r="N53" s="13"/>
      <c r="O53" s="13"/>
      <c r="P53" s="13"/>
      <c r="Q53" s="13"/>
      <c r="R53" s="13"/>
      <c r="S53" s="13"/>
      <c r="T53" s="13"/>
      <c r="U53" s="13"/>
      <c r="V53" s="13"/>
      <c r="W53" s="13"/>
      <c r="X53" s="13"/>
      <c r="Y53" s="13"/>
      <c r="Z53" s="13"/>
      <c r="AA53" s="13"/>
      <c r="AB53" s="13"/>
      <c r="AC53" s="13"/>
      <c r="AD53" s="13"/>
    </row>
    <row r="54" spans="1:31" s="32" customFormat="1" ht="24" x14ac:dyDescent="0.25">
      <c r="A54" s="13" t="s">
        <v>259</v>
      </c>
      <c r="B54" s="23" t="s">
        <v>254</v>
      </c>
      <c r="C54" s="39"/>
      <c r="D54" s="3"/>
      <c r="E54" s="27"/>
      <c r="F54" s="25"/>
      <c r="G54" s="25"/>
      <c r="H54" s="25"/>
      <c r="I54" s="25"/>
      <c r="J54" s="25"/>
      <c r="K54" s="26"/>
      <c r="L54" s="26"/>
      <c r="M54" s="26"/>
      <c r="N54" s="26"/>
      <c r="O54" s="26"/>
      <c r="P54" s="26"/>
      <c r="Q54" s="26"/>
      <c r="R54" s="26"/>
      <c r="S54" s="26"/>
      <c r="T54" s="26"/>
      <c r="U54" s="26"/>
      <c r="V54" s="26"/>
      <c r="W54" s="26"/>
      <c r="X54" s="26"/>
      <c r="Y54" s="26"/>
      <c r="Z54" s="26"/>
      <c r="AA54" s="26"/>
      <c r="AB54" s="26"/>
      <c r="AC54" s="26"/>
      <c r="AD54" s="26"/>
    </row>
    <row r="55" spans="1:31" s="32" customFormat="1" ht="24" x14ac:dyDescent="0.25">
      <c r="A55" s="40" t="s">
        <v>255</v>
      </c>
      <c r="B55" s="23" t="s">
        <v>254</v>
      </c>
      <c r="C55" s="41">
        <v>226</v>
      </c>
      <c r="D55" s="3">
        <v>6</v>
      </c>
      <c r="E55" s="27" t="s">
        <v>198</v>
      </c>
      <c r="F55" s="25" t="s">
        <v>56</v>
      </c>
      <c r="G55" s="25" t="s">
        <v>185</v>
      </c>
      <c r="H55" s="25" t="s">
        <v>185</v>
      </c>
      <c r="I55" s="23" t="s">
        <v>72</v>
      </c>
      <c r="J55" s="6">
        <f t="shared" ref="J55:J58" si="3">C55*D55</f>
        <v>1356</v>
      </c>
      <c r="K55" s="26"/>
      <c r="L55" s="26"/>
      <c r="M55" s="26"/>
      <c r="N55" s="26"/>
      <c r="O55" s="26"/>
      <c r="P55" s="26"/>
      <c r="Q55" s="26"/>
      <c r="R55" s="26"/>
      <c r="S55" s="26"/>
      <c r="T55" s="26"/>
      <c r="U55" s="26"/>
      <c r="V55" s="26"/>
      <c r="W55" s="26"/>
      <c r="X55" s="26"/>
      <c r="Y55" s="26"/>
      <c r="Z55" s="26"/>
      <c r="AA55" s="26"/>
      <c r="AB55" s="26"/>
      <c r="AC55" s="26"/>
      <c r="AD55" s="26"/>
    </row>
    <row r="56" spans="1:31" s="32" customFormat="1" ht="24" x14ac:dyDescent="0.25">
      <c r="A56" s="40" t="s">
        <v>256</v>
      </c>
      <c r="B56" s="23" t="s">
        <v>254</v>
      </c>
      <c r="C56" s="41">
        <v>268</v>
      </c>
      <c r="D56" s="3">
        <v>6</v>
      </c>
      <c r="E56" s="27" t="s">
        <v>198</v>
      </c>
      <c r="F56" s="25" t="s">
        <v>56</v>
      </c>
      <c r="G56" s="25" t="s">
        <v>185</v>
      </c>
      <c r="H56" s="25" t="s">
        <v>185</v>
      </c>
      <c r="I56" s="23" t="s">
        <v>72</v>
      </c>
      <c r="J56" s="6">
        <f t="shared" si="3"/>
        <v>1608</v>
      </c>
      <c r="K56" s="26"/>
      <c r="L56" s="26"/>
      <c r="M56" s="26"/>
      <c r="N56" s="26"/>
      <c r="O56" s="26"/>
      <c r="P56" s="26"/>
      <c r="Q56" s="26"/>
      <c r="R56" s="26"/>
      <c r="S56" s="26"/>
      <c r="T56" s="26"/>
      <c r="U56" s="26"/>
      <c r="V56" s="26"/>
      <c r="W56" s="26"/>
      <c r="X56" s="26"/>
      <c r="Y56" s="26"/>
      <c r="Z56" s="26"/>
      <c r="AA56" s="26"/>
      <c r="AB56" s="26"/>
      <c r="AC56" s="26"/>
      <c r="AD56" s="26"/>
    </row>
    <row r="57" spans="1:31" s="32" customFormat="1" ht="24" x14ac:dyDescent="0.25">
      <c r="A57" s="40" t="s">
        <v>257</v>
      </c>
      <c r="B57" s="23" t="s">
        <v>254</v>
      </c>
      <c r="C57" s="124">
        <v>84</v>
      </c>
      <c r="D57" s="3">
        <v>21</v>
      </c>
      <c r="E57" s="27" t="s">
        <v>198</v>
      </c>
      <c r="F57" s="25" t="s">
        <v>56</v>
      </c>
      <c r="G57" s="25" t="s">
        <v>185</v>
      </c>
      <c r="H57" s="25" t="s">
        <v>185</v>
      </c>
      <c r="I57" s="23" t="s">
        <v>72</v>
      </c>
      <c r="J57" s="6">
        <f t="shared" si="3"/>
        <v>1764</v>
      </c>
      <c r="K57" s="26"/>
      <c r="L57" s="26"/>
      <c r="M57" s="26"/>
      <c r="N57" s="26"/>
      <c r="O57" s="26"/>
      <c r="P57" s="26"/>
      <c r="Q57" s="26"/>
      <c r="R57" s="26"/>
      <c r="S57" s="26"/>
      <c r="T57" s="26"/>
      <c r="U57" s="26"/>
      <c r="V57" s="26"/>
      <c r="W57" s="26"/>
      <c r="X57" s="26"/>
      <c r="Y57" s="26"/>
      <c r="Z57" s="26"/>
      <c r="AA57" s="26"/>
      <c r="AB57" s="26"/>
      <c r="AC57" s="26"/>
      <c r="AD57" s="26"/>
    </row>
    <row r="58" spans="1:31" s="32" customFormat="1" ht="24" x14ac:dyDescent="0.25">
      <c r="A58" s="40" t="s">
        <v>258</v>
      </c>
      <c r="B58" s="23" t="s">
        <v>254</v>
      </c>
      <c r="C58" s="41">
        <v>92.4</v>
      </c>
      <c r="D58" s="3">
        <v>20</v>
      </c>
      <c r="E58" s="27" t="s">
        <v>198</v>
      </c>
      <c r="F58" s="25" t="s">
        <v>56</v>
      </c>
      <c r="G58" s="25" t="s">
        <v>185</v>
      </c>
      <c r="H58" s="25" t="s">
        <v>185</v>
      </c>
      <c r="I58" s="23" t="s">
        <v>72</v>
      </c>
      <c r="J58" s="6">
        <f t="shared" si="3"/>
        <v>1848</v>
      </c>
      <c r="K58" s="26"/>
      <c r="L58" s="26"/>
      <c r="M58" s="26"/>
      <c r="N58" s="26"/>
      <c r="O58" s="26"/>
      <c r="P58" s="26"/>
      <c r="Q58" s="26"/>
      <c r="R58" s="26"/>
      <c r="S58" s="26"/>
      <c r="T58" s="26"/>
      <c r="U58" s="26"/>
      <c r="V58" s="26"/>
      <c r="W58" s="26"/>
      <c r="X58" s="26"/>
      <c r="Y58" s="26"/>
      <c r="Z58" s="26"/>
      <c r="AA58" s="26"/>
      <c r="AB58" s="26"/>
      <c r="AC58" s="26"/>
      <c r="AD58" s="26"/>
    </row>
    <row r="59" spans="1:31" s="32" customFormat="1" ht="60" x14ac:dyDescent="0.25">
      <c r="A59" s="125" t="s">
        <v>423</v>
      </c>
      <c r="B59" s="58" t="s">
        <v>424</v>
      </c>
      <c r="C59" s="35">
        <v>3650</v>
      </c>
      <c r="E59" s="27" t="s">
        <v>198</v>
      </c>
      <c r="F59" s="25" t="s">
        <v>56</v>
      </c>
      <c r="G59" s="60" t="s">
        <v>184</v>
      </c>
      <c r="H59" s="60" t="s">
        <v>207</v>
      </c>
      <c r="I59" s="23" t="s">
        <v>72</v>
      </c>
      <c r="J59" s="126">
        <v>3650</v>
      </c>
      <c r="K59" s="26"/>
      <c r="L59" s="26"/>
      <c r="M59" s="26"/>
      <c r="N59" s="26"/>
      <c r="O59" s="26"/>
      <c r="P59" s="26"/>
      <c r="Q59" s="26"/>
      <c r="R59" s="26"/>
      <c r="S59" s="26"/>
      <c r="T59" s="26"/>
      <c r="U59" s="26"/>
      <c r="V59" s="26"/>
      <c r="W59" s="26"/>
      <c r="X59" s="26"/>
      <c r="Y59" s="26"/>
      <c r="Z59" s="26"/>
      <c r="AA59" s="26"/>
      <c r="AB59" s="26"/>
      <c r="AC59" s="26"/>
      <c r="AD59" s="26"/>
    </row>
    <row r="60" spans="1:31" s="32" customFormat="1" ht="61.5" customHeight="1" x14ac:dyDescent="0.25">
      <c r="A60" s="40" t="s">
        <v>313</v>
      </c>
      <c r="B60" s="127" t="s">
        <v>314</v>
      </c>
      <c r="C60" s="41">
        <f>16*45+7*50</f>
        <v>1070</v>
      </c>
      <c r="D60" s="3"/>
      <c r="E60" s="27" t="s">
        <v>198</v>
      </c>
      <c r="F60" s="25" t="s">
        <v>56</v>
      </c>
      <c r="G60" s="25" t="s">
        <v>213</v>
      </c>
      <c r="H60" s="25" t="s">
        <v>213</v>
      </c>
      <c r="I60" s="23" t="s">
        <v>72</v>
      </c>
      <c r="J60" s="6">
        <f>495.6+496.39</f>
        <v>991.99</v>
      </c>
      <c r="K60" s="26"/>
      <c r="L60" s="26"/>
      <c r="M60" s="26"/>
      <c r="N60" s="26"/>
      <c r="O60" s="26"/>
      <c r="P60" s="26"/>
      <c r="Q60" s="26"/>
      <c r="R60" s="26"/>
      <c r="S60" s="26"/>
      <c r="T60" s="26"/>
      <c r="U60" s="26"/>
      <c r="V60" s="26"/>
      <c r="W60" s="26"/>
      <c r="X60" s="26"/>
      <c r="Y60" s="26"/>
      <c r="Z60" s="26"/>
      <c r="AA60" s="26"/>
      <c r="AB60" s="26"/>
      <c r="AC60" s="26"/>
      <c r="AD60" s="26"/>
    </row>
    <row r="61" spans="1:31" s="32" customFormat="1" ht="24" x14ac:dyDescent="0.25">
      <c r="A61" s="40" t="s">
        <v>388</v>
      </c>
      <c r="B61" s="23" t="s">
        <v>254</v>
      </c>
      <c r="C61" s="23">
        <v>3768.91</v>
      </c>
      <c r="D61" s="3">
        <v>15</v>
      </c>
      <c r="E61" s="27" t="s">
        <v>198</v>
      </c>
      <c r="F61" s="25" t="s">
        <v>56</v>
      </c>
      <c r="G61" s="25" t="s">
        <v>346</v>
      </c>
      <c r="H61" s="25" t="s">
        <v>346</v>
      </c>
      <c r="I61" s="23" t="s">
        <v>72</v>
      </c>
      <c r="J61" s="93">
        <v>3768.91</v>
      </c>
      <c r="K61" s="26"/>
      <c r="L61" s="26"/>
      <c r="M61" s="26"/>
      <c r="N61" s="26"/>
      <c r="O61" s="26"/>
      <c r="P61" s="26"/>
      <c r="Q61" s="26"/>
      <c r="R61" s="26"/>
      <c r="S61" s="26"/>
      <c r="T61" s="26"/>
      <c r="U61" s="26"/>
      <c r="V61" s="26"/>
      <c r="W61" s="26"/>
      <c r="X61" s="26"/>
      <c r="Y61" s="26"/>
      <c r="Z61" s="26"/>
      <c r="AA61" s="26"/>
      <c r="AB61" s="26"/>
      <c r="AC61" s="26"/>
      <c r="AD61" s="26"/>
    </row>
    <row r="62" spans="1:31" s="32" customFormat="1" ht="24" x14ac:dyDescent="0.25">
      <c r="A62" s="40" t="s">
        <v>389</v>
      </c>
      <c r="B62" s="23" t="s">
        <v>254</v>
      </c>
      <c r="C62" s="23">
        <v>4743.7</v>
      </c>
      <c r="D62" s="3">
        <v>50</v>
      </c>
      <c r="E62" s="27" t="s">
        <v>198</v>
      </c>
      <c r="F62" s="25" t="s">
        <v>56</v>
      </c>
      <c r="G62" s="25" t="s">
        <v>346</v>
      </c>
      <c r="H62" s="25" t="s">
        <v>346</v>
      </c>
      <c r="I62" s="23" t="s">
        <v>72</v>
      </c>
      <c r="J62" s="93">
        <v>4743.7</v>
      </c>
      <c r="K62" s="26"/>
      <c r="L62" s="26"/>
      <c r="M62" s="26"/>
      <c r="N62" s="26"/>
      <c r="O62" s="26"/>
      <c r="P62" s="26"/>
      <c r="Q62" s="26"/>
      <c r="R62" s="26"/>
      <c r="S62" s="26"/>
      <c r="T62" s="26"/>
      <c r="U62" s="26"/>
      <c r="V62" s="26"/>
      <c r="W62" s="26"/>
      <c r="X62" s="26"/>
      <c r="Y62" s="26"/>
      <c r="Z62" s="26"/>
      <c r="AA62" s="26"/>
      <c r="AB62" s="26"/>
      <c r="AC62" s="26"/>
      <c r="AD62" s="26"/>
    </row>
    <row r="63" spans="1:31" s="32" customFormat="1" ht="36" x14ac:dyDescent="0.25">
      <c r="A63" s="40" t="s">
        <v>450</v>
      </c>
      <c r="B63" s="23" t="s">
        <v>451</v>
      </c>
      <c r="C63" s="23">
        <v>5.99</v>
      </c>
      <c r="D63" s="3">
        <v>8</v>
      </c>
      <c r="E63" s="27" t="s">
        <v>198</v>
      </c>
      <c r="F63" s="25" t="s">
        <v>56</v>
      </c>
      <c r="G63" s="25" t="s">
        <v>346</v>
      </c>
      <c r="H63" s="25" t="s">
        <v>346</v>
      </c>
      <c r="I63" s="23" t="s">
        <v>72</v>
      </c>
      <c r="J63" s="99">
        <f>C63*D63</f>
        <v>47.92</v>
      </c>
      <c r="K63" s="26"/>
      <c r="L63" s="26"/>
      <c r="M63" s="26"/>
      <c r="N63" s="26"/>
      <c r="O63" s="26"/>
      <c r="P63" s="26"/>
      <c r="Q63" s="26"/>
      <c r="R63" s="26"/>
      <c r="S63" s="26"/>
      <c r="T63" s="26"/>
      <c r="U63" s="26"/>
      <c r="V63" s="26"/>
      <c r="W63" s="26"/>
      <c r="X63" s="26"/>
      <c r="Y63" s="26"/>
      <c r="Z63" s="26"/>
      <c r="AA63" s="26"/>
      <c r="AB63" s="26"/>
      <c r="AC63" s="26"/>
      <c r="AD63" s="26"/>
    </row>
    <row r="64" spans="1:31" s="12" customFormat="1" ht="24" x14ac:dyDescent="0.25">
      <c r="A64" s="38" t="s">
        <v>30</v>
      </c>
      <c r="B64" s="11" t="s">
        <v>410</v>
      </c>
      <c r="C64" s="29"/>
      <c r="D64" s="30"/>
      <c r="E64" s="16"/>
      <c r="F64" s="25"/>
      <c r="G64" s="37"/>
      <c r="H64" s="37"/>
      <c r="I64" s="37"/>
      <c r="J64" s="5"/>
      <c r="K64" s="13"/>
      <c r="L64" s="13"/>
      <c r="M64" s="13"/>
      <c r="N64" s="13"/>
      <c r="O64" s="13"/>
      <c r="P64" s="13"/>
      <c r="Q64" s="13"/>
      <c r="R64" s="13"/>
      <c r="S64" s="13"/>
      <c r="T64" s="13"/>
      <c r="U64" s="13"/>
      <c r="V64" s="13"/>
      <c r="W64" s="13"/>
      <c r="X64" s="13"/>
      <c r="Y64" s="13"/>
      <c r="Z64" s="13"/>
      <c r="AA64" s="13"/>
      <c r="AB64" s="13"/>
      <c r="AC64" s="13"/>
      <c r="AD64" s="13"/>
    </row>
    <row r="65" spans="1:30" s="32" customFormat="1" ht="36" x14ac:dyDescent="0.25">
      <c r="A65" s="26" t="s">
        <v>366</v>
      </c>
      <c r="B65" s="23" t="s">
        <v>411</v>
      </c>
      <c r="C65" s="39">
        <f>918.07+601.96+708.91</f>
        <v>2228.94</v>
      </c>
      <c r="D65" s="3"/>
      <c r="E65" s="27" t="s">
        <v>183</v>
      </c>
      <c r="F65" s="25" t="s">
        <v>56</v>
      </c>
      <c r="G65" s="25" t="s">
        <v>346</v>
      </c>
      <c r="H65" s="25" t="s">
        <v>346</v>
      </c>
      <c r="I65" s="23" t="s">
        <v>200</v>
      </c>
      <c r="J65" s="8">
        <v>2228.94</v>
      </c>
      <c r="K65" s="26"/>
      <c r="L65" s="26"/>
      <c r="M65" s="26"/>
      <c r="N65" s="26"/>
      <c r="O65" s="26"/>
      <c r="P65" s="26"/>
      <c r="Q65" s="26"/>
      <c r="R65" s="26"/>
      <c r="S65" s="26"/>
      <c r="T65" s="26"/>
      <c r="U65" s="26"/>
      <c r="V65" s="26"/>
      <c r="W65" s="26"/>
      <c r="X65" s="26"/>
      <c r="Y65" s="26"/>
      <c r="Z65" s="26"/>
      <c r="AA65" s="26"/>
      <c r="AB65" s="26"/>
      <c r="AC65" s="26"/>
      <c r="AD65" s="26"/>
    </row>
    <row r="66" spans="1:30" s="32" customFormat="1" ht="36" x14ac:dyDescent="0.25">
      <c r="A66" s="26" t="s">
        <v>228</v>
      </c>
      <c r="B66" s="128" t="s">
        <v>301</v>
      </c>
      <c r="C66" s="1">
        <v>289.79000000000002</v>
      </c>
      <c r="D66" s="3">
        <v>15</v>
      </c>
      <c r="E66" s="27" t="s">
        <v>183</v>
      </c>
      <c r="F66" s="25" t="s">
        <v>56</v>
      </c>
      <c r="G66" s="25" t="s">
        <v>185</v>
      </c>
      <c r="H66" s="25" t="s">
        <v>213</v>
      </c>
      <c r="I66" s="23" t="s">
        <v>72</v>
      </c>
      <c r="J66" s="8">
        <v>289.79000000000002</v>
      </c>
      <c r="K66" s="26"/>
      <c r="L66" s="26"/>
      <c r="M66" s="26"/>
      <c r="N66" s="26"/>
      <c r="O66" s="26"/>
      <c r="P66" s="26"/>
      <c r="Q66" s="26"/>
      <c r="R66" s="26"/>
      <c r="S66" s="26"/>
      <c r="T66" s="26"/>
      <c r="U66" s="26"/>
      <c r="V66" s="26"/>
      <c r="W66" s="26"/>
      <c r="X66" s="26"/>
      <c r="Y66" s="26"/>
      <c r="Z66" s="26"/>
      <c r="AA66" s="26"/>
      <c r="AB66" s="26"/>
      <c r="AC66" s="26"/>
      <c r="AD66" s="26"/>
    </row>
    <row r="67" spans="1:30" s="32" customFormat="1" x14ac:dyDescent="0.25">
      <c r="A67" s="26" t="s">
        <v>406</v>
      </c>
      <c r="B67" s="23" t="s">
        <v>411</v>
      </c>
      <c r="C67" s="39">
        <v>63.07</v>
      </c>
      <c r="D67" s="3">
        <v>40</v>
      </c>
      <c r="E67" s="27" t="s">
        <v>183</v>
      </c>
      <c r="F67" s="25" t="s">
        <v>56</v>
      </c>
      <c r="G67" s="25" t="s">
        <v>346</v>
      </c>
      <c r="H67" s="25" t="s">
        <v>346</v>
      </c>
      <c r="I67" s="23" t="s">
        <v>72</v>
      </c>
      <c r="J67" s="8">
        <f>C67*D67</f>
        <v>2522.8000000000002</v>
      </c>
      <c r="K67" s="26"/>
      <c r="L67" s="26"/>
      <c r="M67" s="26"/>
      <c r="N67" s="26"/>
      <c r="O67" s="26"/>
      <c r="P67" s="26"/>
      <c r="Q67" s="26"/>
      <c r="R67" s="26"/>
      <c r="S67" s="26"/>
      <c r="T67" s="26"/>
      <c r="U67" s="26"/>
      <c r="V67" s="26"/>
      <c r="W67" s="26"/>
      <c r="X67" s="26"/>
      <c r="Y67" s="26"/>
      <c r="Z67" s="26"/>
      <c r="AA67" s="26"/>
      <c r="AB67" s="26"/>
      <c r="AC67" s="26"/>
      <c r="AD67" s="26"/>
    </row>
    <row r="68" spans="1:30" s="32" customFormat="1" x14ac:dyDescent="0.25">
      <c r="A68" s="26" t="s">
        <v>407</v>
      </c>
      <c r="B68" s="23" t="s">
        <v>411</v>
      </c>
      <c r="C68" s="39">
        <v>56.68</v>
      </c>
      <c r="D68" s="3">
        <v>5</v>
      </c>
      <c r="E68" s="27" t="s">
        <v>183</v>
      </c>
      <c r="F68" s="25" t="s">
        <v>56</v>
      </c>
      <c r="G68" s="25" t="s">
        <v>346</v>
      </c>
      <c r="H68" s="25" t="s">
        <v>346</v>
      </c>
      <c r="I68" s="23" t="s">
        <v>72</v>
      </c>
      <c r="J68" s="8">
        <f t="shared" ref="J68:J73" si="4">C68*D68</f>
        <v>283.39999999999998</v>
      </c>
      <c r="K68" s="26"/>
      <c r="L68" s="26"/>
      <c r="M68" s="26"/>
      <c r="N68" s="26"/>
      <c r="O68" s="26"/>
      <c r="P68" s="26"/>
      <c r="Q68" s="26"/>
      <c r="R68" s="26"/>
      <c r="S68" s="26"/>
      <c r="T68" s="26"/>
      <c r="U68" s="26"/>
      <c r="V68" s="26"/>
      <c r="W68" s="26"/>
      <c r="X68" s="26"/>
      <c r="Y68" s="26"/>
      <c r="Z68" s="26"/>
      <c r="AA68" s="26"/>
      <c r="AB68" s="26"/>
      <c r="AC68" s="26"/>
      <c r="AD68" s="26"/>
    </row>
    <row r="69" spans="1:30" s="32" customFormat="1" x14ac:dyDescent="0.25">
      <c r="A69" s="26" t="s">
        <v>403</v>
      </c>
      <c r="B69" s="23" t="s">
        <v>411</v>
      </c>
      <c r="C69" s="39">
        <v>8.3800000000000008</v>
      </c>
      <c r="D69" s="3">
        <v>5</v>
      </c>
      <c r="E69" s="27" t="s">
        <v>183</v>
      </c>
      <c r="F69" s="25" t="s">
        <v>56</v>
      </c>
      <c r="G69" s="25" t="s">
        <v>346</v>
      </c>
      <c r="H69" s="25" t="s">
        <v>346</v>
      </c>
      <c r="I69" s="23" t="s">
        <v>72</v>
      </c>
      <c r="J69" s="8">
        <f t="shared" si="4"/>
        <v>41.900000000000006</v>
      </c>
      <c r="K69" s="26"/>
      <c r="L69" s="26"/>
      <c r="M69" s="26"/>
      <c r="N69" s="26"/>
      <c r="O69" s="26"/>
      <c r="P69" s="26"/>
      <c r="Q69" s="26"/>
      <c r="R69" s="26"/>
      <c r="S69" s="26"/>
      <c r="T69" s="26"/>
      <c r="U69" s="26"/>
      <c r="V69" s="26"/>
      <c r="W69" s="26"/>
      <c r="X69" s="26"/>
      <c r="Y69" s="26"/>
      <c r="Z69" s="26"/>
      <c r="AA69" s="26"/>
      <c r="AB69" s="26"/>
      <c r="AC69" s="26"/>
      <c r="AD69" s="26"/>
    </row>
    <row r="70" spans="1:30" s="32" customFormat="1" x14ac:dyDescent="0.25">
      <c r="A70" s="26" t="s">
        <v>404</v>
      </c>
      <c r="B70" s="23" t="s">
        <v>411</v>
      </c>
      <c r="C70" s="39">
        <v>183.61</v>
      </c>
      <c r="D70" s="3">
        <v>5</v>
      </c>
      <c r="E70" s="27" t="s">
        <v>183</v>
      </c>
      <c r="F70" s="25" t="s">
        <v>56</v>
      </c>
      <c r="G70" s="25" t="s">
        <v>346</v>
      </c>
      <c r="H70" s="25" t="s">
        <v>346</v>
      </c>
      <c r="I70" s="23" t="s">
        <v>72</v>
      </c>
      <c r="J70" s="8">
        <f t="shared" si="4"/>
        <v>918.05000000000007</v>
      </c>
      <c r="K70" s="26"/>
      <c r="L70" s="26"/>
      <c r="M70" s="26"/>
      <c r="N70" s="26"/>
      <c r="O70" s="26"/>
      <c r="P70" s="26"/>
      <c r="Q70" s="26"/>
      <c r="R70" s="26"/>
      <c r="S70" s="26"/>
      <c r="T70" s="26"/>
      <c r="U70" s="26"/>
      <c r="V70" s="26"/>
      <c r="W70" s="26"/>
      <c r="X70" s="26"/>
      <c r="Y70" s="26"/>
      <c r="Z70" s="26"/>
      <c r="AA70" s="26"/>
      <c r="AB70" s="26"/>
      <c r="AC70" s="26"/>
      <c r="AD70" s="26"/>
    </row>
    <row r="71" spans="1:30" s="32" customFormat="1" x14ac:dyDescent="0.25">
      <c r="A71" s="26" t="s">
        <v>405</v>
      </c>
      <c r="B71" s="23" t="s">
        <v>411</v>
      </c>
      <c r="C71" s="39">
        <v>150.88</v>
      </c>
      <c r="D71" s="3">
        <v>5</v>
      </c>
      <c r="E71" s="27" t="s">
        <v>183</v>
      </c>
      <c r="F71" s="25" t="s">
        <v>56</v>
      </c>
      <c r="G71" s="25" t="s">
        <v>346</v>
      </c>
      <c r="H71" s="25" t="s">
        <v>346</v>
      </c>
      <c r="I71" s="23" t="s">
        <v>72</v>
      </c>
      <c r="J71" s="8">
        <f t="shared" si="4"/>
        <v>754.4</v>
      </c>
      <c r="K71" s="26"/>
      <c r="L71" s="26"/>
      <c r="M71" s="26"/>
      <c r="N71" s="26"/>
      <c r="O71" s="26"/>
      <c r="P71" s="26"/>
      <c r="Q71" s="26"/>
      <c r="R71" s="26"/>
      <c r="S71" s="26"/>
      <c r="T71" s="26"/>
      <c r="U71" s="26"/>
      <c r="V71" s="26"/>
      <c r="W71" s="26"/>
      <c r="X71" s="26"/>
      <c r="Y71" s="26"/>
      <c r="Z71" s="26"/>
      <c r="AA71" s="26"/>
      <c r="AB71" s="26"/>
      <c r="AC71" s="26"/>
      <c r="AD71" s="26"/>
    </row>
    <row r="72" spans="1:30" s="32" customFormat="1" x14ac:dyDescent="0.25">
      <c r="A72" s="26" t="s">
        <v>408</v>
      </c>
      <c r="B72" s="23" t="s">
        <v>411</v>
      </c>
      <c r="C72" s="39">
        <v>46.22</v>
      </c>
      <c r="D72" s="3">
        <v>2</v>
      </c>
      <c r="E72" s="27" t="s">
        <v>183</v>
      </c>
      <c r="F72" s="25" t="s">
        <v>56</v>
      </c>
      <c r="G72" s="25" t="s">
        <v>346</v>
      </c>
      <c r="H72" s="25" t="s">
        <v>346</v>
      </c>
      <c r="I72" s="23" t="s">
        <v>72</v>
      </c>
      <c r="J72" s="8">
        <f t="shared" si="4"/>
        <v>92.44</v>
      </c>
      <c r="K72" s="26"/>
      <c r="L72" s="26"/>
      <c r="M72" s="26"/>
      <c r="N72" s="26"/>
      <c r="O72" s="26"/>
      <c r="P72" s="26"/>
      <c r="Q72" s="26"/>
      <c r="R72" s="26"/>
      <c r="S72" s="26"/>
      <c r="T72" s="26"/>
      <c r="U72" s="26"/>
      <c r="V72" s="26"/>
      <c r="W72" s="26"/>
      <c r="X72" s="26"/>
      <c r="Y72" s="26"/>
      <c r="Z72" s="26"/>
      <c r="AA72" s="26"/>
      <c r="AB72" s="26"/>
      <c r="AC72" s="26"/>
      <c r="AD72" s="26"/>
    </row>
    <row r="73" spans="1:30" s="32" customFormat="1" x14ac:dyDescent="0.25">
      <c r="A73" s="26" t="s">
        <v>409</v>
      </c>
      <c r="B73" s="23" t="s">
        <v>411</v>
      </c>
      <c r="C73" s="39">
        <v>24.75</v>
      </c>
      <c r="D73" s="3">
        <v>10</v>
      </c>
      <c r="E73" s="27" t="s">
        <v>183</v>
      </c>
      <c r="F73" s="25" t="s">
        <v>56</v>
      </c>
      <c r="G73" s="25" t="s">
        <v>346</v>
      </c>
      <c r="H73" s="25" t="s">
        <v>346</v>
      </c>
      <c r="I73" s="23" t="s">
        <v>72</v>
      </c>
      <c r="J73" s="8">
        <f t="shared" si="4"/>
        <v>247.5</v>
      </c>
      <c r="K73" s="26"/>
      <c r="L73" s="26"/>
      <c r="M73" s="26"/>
      <c r="N73" s="26"/>
      <c r="O73" s="26"/>
      <c r="P73" s="26"/>
      <c r="Q73" s="26"/>
      <c r="R73" s="26"/>
      <c r="S73" s="26"/>
      <c r="T73" s="26"/>
      <c r="U73" s="26"/>
      <c r="V73" s="26"/>
      <c r="W73" s="26"/>
      <c r="X73" s="26"/>
      <c r="Y73" s="26"/>
      <c r="Z73" s="26"/>
      <c r="AA73" s="26"/>
      <c r="AB73" s="26"/>
      <c r="AC73" s="26"/>
      <c r="AD73" s="26"/>
    </row>
    <row r="74" spans="1:30" s="32" customFormat="1" ht="36" customHeight="1" x14ac:dyDescent="0.25">
      <c r="A74" s="26" t="s">
        <v>454</v>
      </c>
      <c r="B74" s="23" t="s">
        <v>411</v>
      </c>
      <c r="C74" s="39">
        <f>154.69+197.18</f>
        <v>351.87</v>
      </c>
      <c r="D74" s="3"/>
      <c r="E74" s="27" t="s">
        <v>183</v>
      </c>
      <c r="F74" s="25" t="s">
        <v>56</v>
      </c>
      <c r="G74" s="25" t="s">
        <v>346</v>
      </c>
      <c r="H74" s="25" t="s">
        <v>346</v>
      </c>
      <c r="I74" s="23" t="s">
        <v>200</v>
      </c>
      <c r="J74" s="8">
        <f>154.69+197.18</f>
        <v>351.87</v>
      </c>
      <c r="K74" s="26"/>
      <c r="L74" s="26"/>
      <c r="M74" s="26"/>
      <c r="N74" s="26"/>
      <c r="O74" s="26"/>
      <c r="P74" s="26"/>
      <c r="Q74" s="26"/>
      <c r="R74" s="26"/>
      <c r="S74" s="26"/>
      <c r="T74" s="26"/>
      <c r="U74" s="26"/>
      <c r="V74" s="26"/>
      <c r="W74" s="26"/>
      <c r="X74" s="26"/>
      <c r="Y74" s="26"/>
      <c r="Z74" s="26"/>
      <c r="AA74" s="26"/>
      <c r="AB74" s="26"/>
      <c r="AC74" s="26"/>
      <c r="AD74" s="26"/>
    </row>
    <row r="75" spans="1:30" s="12" customFormat="1" ht="24" x14ac:dyDescent="0.25">
      <c r="A75" s="13" t="s">
        <v>59</v>
      </c>
      <c r="B75" s="11" t="s">
        <v>58</v>
      </c>
      <c r="C75" s="29"/>
      <c r="D75" s="30"/>
      <c r="E75" s="16"/>
      <c r="F75" s="25"/>
      <c r="G75" s="37"/>
      <c r="H75" s="37"/>
      <c r="I75" s="37"/>
      <c r="J75" s="5"/>
      <c r="K75" s="13"/>
      <c r="L75" s="13"/>
      <c r="M75" s="13"/>
      <c r="N75" s="13"/>
      <c r="O75" s="13"/>
      <c r="P75" s="13"/>
      <c r="Q75" s="13"/>
      <c r="R75" s="13"/>
      <c r="S75" s="13"/>
      <c r="T75" s="13"/>
      <c r="U75" s="13"/>
      <c r="V75" s="13"/>
      <c r="W75" s="13"/>
      <c r="X75" s="13"/>
      <c r="Y75" s="13"/>
      <c r="Z75" s="13"/>
      <c r="AA75" s="13"/>
      <c r="AB75" s="13"/>
      <c r="AC75" s="13"/>
      <c r="AD75" s="13"/>
    </row>
    <row r="76" spans="1:30" s="12" customFormat="1" x14ac:dyDescent="0.25">
      <c r="A76" s="13" t="s">
        <v>25</v>
      </c>
      <c r="B76" s="11" t="s">
        <v>24</v>
      </c>
      <c r="C76" s="29"/>
      <c r="D76" s="30"/>
      <c r="E76" s="16"/>
      <c r="F76" s="25"/>
      <c r="G76" s="37"/>
      <c r="H76" s="37"/>
      <c r="I76" s="37"/>
      <c r="J76" s="5"/>
      <c r="K76" s="13"/>
      <c r="L76" s="13"/>
      <c r="M76" s="13"/>
      <c r="N76" s="13"/>
      <c r="O76" s="13"/>
      <c r="P76" s="13"/>
      <c r="Q76" s="13"/>
      <c r="R76" s="13"/>
      <c r="S76" s="13"/>
      <c r="T76" s="13"/>
      <c r="U76" s="13"/>
      <c r="V76" s="13"/>
      <c r="W76" s="13"/>
      <c r="X76" s="13"/>
      <c r="Y76" s="13"/>
      <c r="Z76" s="13"/>
      <c r="AA76" s="13"/>
      <c r="AB76" s="13"/>
      <c r="AC76" s="13"/>
      <c r="AD76" s="13"/>
    </row>
    <row r="77" spans="1:30" s="32" customFormat="1" x14ac:dyDescent="0.25">
      <c r="A77" s="26" t="s">
        <v>286</v>
      </c>
      <c r="B77" s="23" t="s">
        <v>24</v>
      </c>
      <c r="C77" s="1">
        <v>68.900000000000006</v>
      </c>
      <c r="D77" s="3">
        <v>4</v>
      </c>
      <c r="E77" s="27" t="s">
        <v>183</v>
      </c>
      <c r="F77" s="25" t="s">
        <v>56</v>
      </c>
      <c r="G77" s="25" t="s">
        <v>213</v>
      </c>
      <c r="H77" s="25" t="s">
        <v>213</v>
      </c>
      <c r="I77" s="23" t="s">
        <v>72</v>
      </c>
      <c r="J77" s="8">
        <f>C77*D77</f>
        <v>275.60000000000002</v>
      </c>
      <c r="K77" s="26"/>
      <c r="L77" s="26"/>
      <c r="M77" s="26"/>
      <c r="N77" s="26"/>
      <c r="O77" s="26"/>
      <c r="P77" s="26"/>
      <c r="Q77" s="26"/>
      <c r="R77" s="26"/>
      <c r="S77" s="26"/>
      <c r="T77" s="26"/>
      <c r="U77" s="26"/>
      <c r="V77" s="26"/>
      <c r="W77" s="26"/>
      <c r="X77" s="26"/>
      <c r="Y77" s="26"/>
      <c r="Z77" s="26"/>
      <c r="AA77" s="26"/>
      <c r="AB77" s="26"/>
      <c r="AC77" s="26"/>
      <c r="AD77" s="26"/>
    </row>
    <row r="78" spans="1:30" s="32" customFormat="1" ht="48" x14ac:dyDescent="0.25">
      <c r="A78" s="26" t="s">
        <v>299</v>
      </c>
      <c r="B78" s="23" t="s">
        <v>300</v>
      </c>
      <c r="C78" s="1">
        <v>1500</v>
      </c>
      <c r="D78" s="3"/>
      <c r="E78" s="27" t="s">
        <v>183</v>
      </c>
      <c r="F78" s="25" t="s">
        <v>56</v>
      </c>
      <c r="G78" s="25" t="s">
        <v>213</v>
      </c>
      <c r="H78" s="25" t="s">
        <v>213</v>
      </c>
      <c r="I78" s="23" t="s">
        <v>200</v>
      </c>
      <c r="J78" s="8">
        <v>1500</v>
      </c>
      <c r="K78" s="26"/>
      <c r="L78" s="26"/>
      <c r="M78" s="26"/>
      <c r="N78" s="26"/>
      <c r="O78" s="26"/>
      <c r="P78" s="26"/>
      <c r="Q78" s="26"/>
      <c r="R78" s="26"/>
      <c r="S78" s="26"/>
      <c r="T78" s="26"/>
      <c r="U78" s="26"/>
      <c r="V78" s="26"/>
      <c r="W78" s="26"/>
      <c r="X78" s="26"/>
      <c r="Y78" s="26"/>
      <c r="Z78" s="26"/>
      <c r="AA78" s="26"/>
      <c r="AB78" s="26"/>
      <c r="AC78" s="26"/>
      <c r="AD78" s="26"/>
    </row>
    <row r="79" spans="1:30" s="32" customFormat="1" ht="48" x14ac:dyDescent="0.25">
      <c r="A79" s="26" t="s">
        <v>315</v>
      </c>
      <c r="B79" s="23" t="s">
        <v>316</v>
      </c>
      <c r="C79" s="1">
        <v>49.84</v>
      </c>
      <c r="D79" s="3"/>
      <c r="E79" s="27" t="s">
        <v>183</v>
      </c>
      <c r="F79" s="25" t="s">
        <v>56</v>
      </c>
      <c r="G79" s="25" t="s">
        <v>213</v>
      </c>
      <c r="H79" s="25" t="s">
        <v>213</v>
      </c>
      <c r="I79" s="23" t="s">
        <v>200</v>
      </c>
      <c r="J79" s="8">
        <v>49.84</v>
      </c>
      <c r="K79" s="26"/>
      <c r="L79" s="26"/>
      <c r="M79" s="26"/>
      <c r="N79" s="26"/>
      <c r="O79" s="26"/>
      <c r="P79" s="26"/>
      <c r="Q79" s="26"/>
      <c r="R79" s="26"/>
      <c r="S79" s="26"/>
      <c r="T79" s="26"/>
      <c r="U79" s="26"/>
      <c r="V79" s="26"/>
      <c r="W79" s="26"/>
      <c r="X79" s="26"/>
      <c r="Y79" s="26"/>
      <c r="Z79" s="26"/>
      <c r="AA79" s="26"/>
      <c r="AB79" s="26"/>
      <c r="AC79" s="26"/>
      <c r="AD79" s="26"/>
    </row>
    <row r="80" spans="1:30" s="32" customFormat="1" ht="24" x14ac:dyDescent="0.25">
      <c r="A80" s="26" t="s">
        <v>337</v>
      </c>
      <c r="B80" s="128" t="s">
        <v>348</v>
      </c>
      <c r="C80" s="8">
        <v>15.76</v>
      </c>
      <c r="D80" s="3">
        <v>1</v>
      </c>
      <c r="E80" s="27" t="s">
        <v>183</v>
      </c>
      <c r="F80" s="25" t="s">
        <v>56</v>
      </c>
      <c r="G80" s="25" t="s">
        <v>213</v>
      </c>
      <c r="H80" s="25" t="s">
        <v>213</v>
      </c>
      <c r="I80" s="23" t="s">
        <v>72</v>
      </c>
      <c r="J80" s="8">
        <v>15.76</v>
      </c>
      <c r="K80" s="26"/>
      <c r="L80" s="26"/>
      <c r="M80" s="26"/>
      <c r="N80" s="26"/>
      <c r="O80" s="26"/>
      <c r="P80" s="26"/>
      <c r="Q80" s="26"/>
      <c r="R80" s="26"/>
      <c r="S80" s="26"/>
      <c r="T80" s="26"/>
      <c r="U80" s="26"/>
      <c r="V80" s="26"/>
      <c r="W80" s="26"/>
      <c r="X80" s="26"/>
      <c r="Y80" s="26"/>
      <c r="Z80" s="26"/>
      <c r="AA80" s="26"/>
      <c r="AB80" s="26"/>
      <c r="AC80" s="26"/>
      <c r="AD80" s="26"/>
    </row>
    <row r="81" spans="1:30" s="32" customFormat="1" ht="96" x14ac:dyDescent="0.25">
      <c r="A81" s="26" t="s">
        <v>365</v>
      </c>
      <c r="B81" s="23" t="s">
        <v>316</v>
      </c>
      <c r="C81" s="69">
        <v>6715.62</v>
      </c>
      <c r="D81" s="3">
        <v>1</v>
      </c>
      <c r="E81" s="27" t="s">
        <v>183</v>
      </c>
      <c r="F81" s="25" t="s">
        <v>56</v>
      </c>
      <c r="G81" s="25" t="s">
        <v>346</v>
      </c>
      <c r="H81" s="25" t="s">
        <v>346</v>
      </c>
      <c r="I81" s="23" t="s">
        <v>200</v>
      </c>
      <c r="J81" s="8">
        <v>6715.62</v>
      </c>
      <c r="K81" s="26"/>
      <c r="L81" s="23"/>
      <c r="M81" s="26"/>
      <c r="N81" s="26"/>
      <c r="O81" s="26"/>
      <c r="P81" s="26"/>
      <c r="Q81" s="26"/>
      <c r="R81" s="26"/>
      <c r="S81" s="26"/>
      <c r="T81" s="26"/>
      <c r="U81" s="26"/>
      <c r="V81" s="26"/>
      <c r="W81" s="26"/>
      <c r="X81" s="26"/>
      <c r="Y81" s="26"/>
      <c r="Z81" s="26"/>
      <c r="AA81" s="26"/>
      <c r="AB81" s="26"/>
      <c r="AC81" s="26"/>
      <c r="AD81" s="26"/>
    </row>
    <row r="82" spans="1:30" s="32" customFormat="1" ht="51" customHeight="1" x14ac:dyDescent="0.25">
      <c r="A82" s="26" t="s">
        <v>397</v>
      </c>
      <c r="B82" s="23" t="s">
        <v>316</v>
      </c>
      <c r="C82" s="69">
        <f>301.68+135.71</f>
        <v>437.39</v>
      </c>
      <c r="D82" s="42">
        <v>1</v>
      </c>
      <c r="E82" s="27" t="s">
        <v>183</v>
      </c>
      <c r="F82" s="25" t="s">
        <v>56</v>
      </c>
      <c r="G82" s="25" t="s">
        <v>213</v>
      </c>
      <c r="H82" s="25" t="s">
        <v>213</v>
      </c>
      <c r="I82" s="23" t="s">
        <v>200</v>
      </c>
      <c r="J82" s="8">
        <v>437.39</v>
      </c>
      <c r="K82" s="26"/>
      <c r="L82" s="23"/>
      <c r="M82" s="26"/>
      <c r="N82" s="26"/>
      <c r="O82" s="26"/>
      <c r="P82" s="26"/>
      <c r="Q82" s="26"/>
      <c r="R82" s="26"/>
      <c r="S82" s="26"/>
      <c r="T82" s="26"/>
      <c r="U82" s="26"/>
      <c r="V82" s="26"/>
      <c r="W82" s="26"/>
      <c r="X82" s="26"/>
      <c r="Y82" s="26"/>
      <c r="Z82" s="26"/>
      <c r="AA82" s="26"/>
      <c r="AB82" s="26"/>
      <c r="AC82" s="26"/>
      <c r="AD82" s="26"/>
    </row>
    <row r="83" spans="1:30" s="32" customFormat="1" ht="48.75" customHeight="1" x14ac:dyDescent="0.25">
      <c r="A83" s="26" t="s">
        <v>412</v>
      </c>
      <c r="B83" s="23" t="s">
        <v>316</v>
      </c>
      <c r="C83" s="129">
        <v>8.4</v>
      </c>
      <c r="D83" s="42">
        <v>3</v>
      </c>
      <c r="E83" s="27" t="s">
        <v>183</v>
      </c>
      <c r="F83" s="25" t="s">
        <v>56</v>
      </c>
      <c r="G83" s="25" t="s">
        <v>346</v>
      </c>
      <c r="H83" s="25" t="s">
        <v>346</v>
      </c>
      <c r="I83" s="23" t="s">
        <v>72</v>
      </c>
      <c r="J83" s="8">
        <f>C83*D83</f>
        <v>25.200000000000003</v>
      </c>
      <c r="K83" s="26"/>
      <c r="L83" s="23"/>
      <c r="M83" s="26"/>
      <c r="N83" s="26"/>
      <c r="O83" s="26"/>
      <c r="P83" s="26"/>
      <c r="Q83" s="26"/>
      <c r="R83" s="26"/>
      <c r="S83" s="26"/>
      <c r="T83" s="26"/>
      <c r="U83" s="26"/>
      <c r="V83" s="26"/>
      <c r="W83" s="26"/>
      <c r="X83" s="26"/>
      <c r="Y83" s="26"/>
      <c r="Z83" s="26"/>
      <c r="AA83" s="26"/>
      <c r="AB83" s="26"/>
      <c r="AC83" s="26"/>
      <c r="AD83" s="26"/>
    </row>
    <row r="84" spans="1:30" s="32" customFormat="1" ht="48.75" customHeight="1" x14ac:dyDescent="0.25">
      <c r="A84" s="26" t="s">
        <v>413</v>
      </c>
      <c r="B84" s="23" t="s">
        <v>316</v>
      </c>
      <c r="C84" s="129">
        <v>11.02</v>
      </c>
      <c r="D84" s="42">
        <v>20</v>
      </c>
      <c r="E84" s="27" t="s">
        <v>183</v>
      </c>
      <c r="F84" s="25" t="s">
        <v>56</v>
      </c>
      <c r="G84" s="25" t="s">
        <v>346</v>
      </c>
      <c r="H84" s="25" t="s">
        <v>346</v>
      </c>
      <c r="I84" s="23" t="s">
        <v>72</v>
      </c>
      <c r="J84" s="8">
        <f t="shared" ref="J84:J94" si="5">C84*D84</f>
        <v>220.39999999999998</v>
      </c>
      <c r="K84" s="26"/>
      <c r="L84" s="23"/>
      <c r="M84" s="26"/>
      <c r="N84" s="26"/>
      <c r="O84" s="26"/>
      <c r="P84" s="26"/>
      <c r="Q84" s="26"/>
      <c r="R84" s="26"/>
      <c r="S84" s="26"/>
      <c r="T84" s="26"/>
      <c r="U84" s="26"/>
      <c r="V84" s="26"/>
      <c r="W84" s="26"/>
      <c r="X84" s="26"/>
      <c r="Y84" s="26"/>
      <c r="Z84" s="26"/>
      <c r="AA84" s="26"/>
      <c r="AB84" s="26"/>
      <c r="AC84" s="26"/>
      <c r="AD84" s="26"/>
    </row>
    <row r="85" spans="1:30" s="32" customFormat="1" ht="51" customHeight="1" x14ac:dyDescent="0.25">
      <c r="A85" s="26" t="s">
        <v>414</v>
      </c>
      <c r="B85" s="23" t="s">
        <v>316</v>
      </c>
      <c r="C85" s="129">
        <v>8.26</v>
      </c>
      <c r="D85" s="42">
        <v>80</v>
      </c>
      <c r="E85" s="27" t="s">
        <v>183</v>
      </c>
      <c r="F85" s="25" t="s">
        <v>56</v>
      </c>
      <c r="G85" s="25" t="s">
        <v>346</v>
      </c>
      <c r="H85" s="25" t="s">
        <v>346</v>
      </c>
      <c r="I85" s="23" t="s">
        <v>72</v>
      </c>
      <c r="J85" s="8">
        <f t="shared" si="5"/>
        <v>660.8</v>
      </c>
      <c r="K85" s="26"/>
      <c r="L85" s="23"/>
      <c r="M85" s="26"/>
      <c r="N85" s="26"/>
      <c r="O85" s="26"/>
      <c r="P85" s="26"/>
      <c r="Q85" s="26"/>
      <c r="R85" s="26"/>
      <c r="S85" s="26"/>
      <c r="T85" s="26"/>
      <c r="U85" s="26"/>
      <c r="V85" s="26"/>
      <c r="W85" s="26"/>
      <c r="X85" s="26"/>
      <c r="Y85" s="26"/>
      <c r="Z85" s="26"/>
      <c r="AA85" s="26"/>
      <c r="AB85" s="26"/>
      <c r="AC85" s="26"/>
      <c r="AD85" s="26"/>
    </row>
    <row r="86" spans="1:30" s="32" customFormat="1" ht="48" customHeight="1" x14ac:dyDescent="0.25">
      <c r="A86" s="26" t="s">
        <v>415</v>
      </c>
      <c r="B86" s="23" t="s">
        <v>316</v>
      </c>
      <c r="C86" s="129">
        <v>17.18</v>
      </c>
      <c r="D86" s="42">
        <v>30</v>
      </c>
      <c r="E86" s="27" t="s">
        <v>183</v>
      </c>
      <c r="F86" s="25" t="s">
        <v>56</v>
      </c>
      <c r="G86" s="25" t="s">
        <v>346</v>
      </c>
      <c r="H86" s="25" t="s">
        <v>346</v>
      </c>
      <c r="I86" s="23" t="s">
        <v>72</v>
      </c>
      <c r="J86" s="8">
        <f t="shared" si="5"/>
        <v>515.4</v>
      </c>
      <c r="K86" s="26"/>
      <c r="L86" s="23"/>
      <c r="M86" s="26"/>
      <c r="N86" s="26"/>
      <c r="O86" s="26"/>
      <c r="P86" s="26"/>
      <c r="Q86" s="26"/>
      <c r="R86" s="26"/>
      <c r="S86" s="26"/>
      <c r="T86" s="26"/>
      <c r="U86" s="26"/>
      <c r="V86" s="26"/>
      <c r="W86" s="26"/>
      <c r="X86" s="26"/>
      <c r="Y86" s="26"/>
      <c r="Z86" s="26"/>
      <c r="AA86" s="26"/>
      <c r="AB86" s="26"/>
      <c r="AC86" s="26"/>
      <c r="AD86" s="26"/>
    </row>
    <row r="87" spans="1:30" s="32" customFormat="1" ht="48.75" customHeight="1" x14ac:dyDescent="0.25">
      <c r="A87" s="26" t="s">
        <v>416</v>
      </c>
      <c r="B87" s="23" t="s">
        <v>316</v>
      </c>
      <c r="C87" s="129">
        <v>44.45</v>
      </c>
      <c r="D87" s="42">
        <v>30</v>
      </c>
      <c r="E87" s="27" t="s">
        <v>183</v>
      </c>
      <c r="F87" s="25" t="s">
        <v>56</v>
      </c>
      <c r="G87" s="25" t="s">
        <v>346</v>
      </c>
      <c r="H87" s="25" t="s">
        <v>346</v>
      </c>
      <c r="I87" s="23" t="s">
        <v>72</v>
      </c>
      <c r="J87" s="8">
        <f t="shared" si="5"/>
        <v>1333.5</v>
      </c>
      <c r="K87" s="26"/>
      <c r="L87" s="23"/>
      <c r="M87" s="26"/>
      <c r="N87" s="26"/>
      <c r="O87" s="26"/>
      <c r="P87" s="26"/>
      <c r="Q87" s="26"/>
      <c r="R87" s="26"/>
      <c r="S87" s="26"/>
      <c r="T87" s="26"/>
      <c r="U87" s="26"/>
      <c r="V87" s="26"/>
      <c r="W87" s="26"/>
      <c r="X87" s="26"/>
      <c r="Y87" s="26"/>
      <c r="Z87" s="26"/>
      <c r="AA87" s="26"/>
      <c r="AB87" s="26"/>
      <c r="AC87" s="26"/>
      <c r="AD87" s="26"/>
    </row>
    <row r="88" spans="1:30" s="32" customFormat="1" ht="57.75" customHeight="1" x14ac:dyDescent="0.25">
      <c r="A88" s="26" t="s">
        <v>417</v>
      </c>
      <c r="B88" s="23" t="s">
        <v>316</v>
      </c>
      <c r="C88" s="129">
        <v>108.13</v>
      </c>
      <c r="D88" s="42">
        <v>10</v>
      </c>
      <c r="E88" s="27" t="s">
        <v>183</v>
      </c>
      <c r="F88" s="25" t="s">
        <v>56</v>
      </c>
      <c r="G88" s="25" t="s">
        <v>346</v>
      </c>
      <c r="H88" s="25" t="s">
        <v>346</v>
      </c>
      <c r="I88" s="23" t="s">
        <v>72</v>
      </c>
      <c r="J88" s="8">
        <f t="shared" si="5"/>
        <v>1081.3</v>
      </c>
      <c r="K88" s="26"/>
      <c r="L88" s="23"/>
      <c r="M88" s="26"/>
      <c r="N88" s="26"/>
      <c r="O88" s="26"/>
      <c r="P88" s="26"/>
      <c r="Q88" s="26"/>
      <c r="R88" s="26"/>
      <c r="S88" s="26"/>
      <c r="T88" s="26"/>
      <c r="U88" s="26"/>
      <c r="V88" s="26"/>
      <c r="W88" s="26"/>
      <c r="X88" s="26"/>
      <c r="Y88" s="26"/>
      <c r="Z88" s="26"/>
      <c r="AA88" s="26"/>
      <c r="AB88" s="26"/>
      <c r="AC88" s="26"/>
      <c r="AD88" s="26"/>
    </row>
    <row r="89" spans="1:30" s="32" customFormat="1" ht="48.75" customHeight="1" x14ac:dyDescent="0.25">
      <c r="A89" s="26" t="s">
        <v>418</v>
      </c>
      <c r="B89" s="23" t="s">
        <v>316</v>
      </c>
      <c r="C89" s="129">
        <v>10.84</v>
      </c>
      <c r="D89" s="42">
        <v>50</v>
      </c>
      <c r="E89" s="27" t="s">
        <v>183</v>
      </c>
      <c r="F89" s="25" t="s">
        <v>56</v>
      </c>
      <c r="G89" s="25" t="s">
        <v>346</v>
      </c>
      <c r="H89" s="25" t="s">
        <v>346</v>
      </c>
      <c r="I89" s="23" t="s">
        <v>72</v>
      </c>
      <c r="J89" s="8">
        <f t="shared" si="5"/>
        <v>542</v>
      </c>
      <c r="K89" s="26"/>
      <c r="L89" s="23"/>
      <c r="M89" s="26"/>
      <c r="N89" s="26"/>
      <c r="O89" s="26"/>
      <c r="P89" s="26"/>
      <c r="Q89" s="26"/>
      <c r="R89" s="26"/>
      <c r="S89" s="26"/>
      <c r="T89" s="26"/>
      <c r="U89" s="26"/>
      <c r="V89" s="26"/>
      <c r="W89" s="26"/>
      <c r="X89" s="26"/>
      <c r="Y89" s="26"/>
      <c r="Z89" s="26"/>
      <c r="AA89" s="26"/>
      <c r="AB89" s="26"/>
      <c r="AC89" s="26"/>
      <c r="AD89" s="26"/>
    </row>
    <row r="90" spans="1:30" s="32" customFormat="1" ht="49.5" customHeight="1" x14ac:dyDescent="0.25">
      <c r="A90" s="26" t="s">
        <v>419</v>
      </c>
      <c r="B90" s="23" t="s">
        <v>316</v>
      </c>
      <c r="C90" s="129">
        <v>0.34</v>
      </c>
      <c r="D90" s="42">
        <v>2000</v>
      </c>
      <c r="E90" s="27" t="s">
        <v>183</v>
      </c>
      <c r="F90" s="25" t="s">
        <v>56</v>
      </c>
      <c r="G90" s="25" t="s">
        <v>346</v>
      </c>
      <c r="H90" s="25" t="s">
        <v>346</v>
      </c>
      <c r="I90" s="23" t="s">
        <v>72</v>
      </c>
      <c r="J90" s="8">
        <f t="shared" si="5"/>
        <v>680</v>
      </c>
      <c r="K90" s="26"/>
      <c r="L90" s="23"/>
      <c r="M90" s="26"/>
      <c r="N90" s="26"/>
      <c r="O90" s="26"/>
      <c r="P90" s="26"/>
      <c r="Q90" s="26"/>
      <c r="R90" s="26"/>
      <c r="S90" s="26"/>
      <c r="T90" s="26"/>
      <c r="U90" s="26"/>
      <c r="V90" s="26"/>
      <c r="W90" s="26"/>
      <c r="X90" s="26"/>
      <c r="Y90" s="26"/>
      <c r="Z90" s="26"/>
      <c r="AA90" s="26"/>
      <c r="AB90" s="26"/>
      <c r="AC90" s="26"/>
      <c r="AD90" s="26"/>
    </row>
    <row r="91" spans="1:30" s="32" customFormat="1" ht="52.5" customHeight="1" x14ac:dyDescent="0.25">
      <c r="A91" s="26" t="s">
        <v>420</v>
      </c>
      <c r="B91" s="23" t="s">
        <v>316</v>
      </c>
      <c r="C91" s="129">
        <v>0.78</v>
      </c>
      <c r="D91" s="42">
        <v>200</v>
      </c>
      <c r="E91" s="27" t="s">
        <v>183</v>
      </c>
      <c r="F91" s="25" t="s">
        <v>56</v>
      </c>
      <c r="G91" s="25" t="s">
        <v>346</v>
      </c>
      <c r="H91" s="25" t="s">
        <v>346</v>
      </c>
      <c r="I91" s="23" t="s">
        <v>72</v>
      </c>
      <c r="J91" s="8">
        <f t="shared" si="5"/>
        <v>156</v>
      </c>
      <c r="K91" s="26"/>
      <c r="L91" s="23"/>
      <c r="M91" s="26"/>
      <c r="N91" s="26"/>
      <c r="O91" s="26"/>
      <c r="P91" s="26"/>
      <c r="Q91" s="26"/>
      <c r="R91" s="26"/>
      <c r="S91" s="26"/>
      <c r="T91" s="26"/>
      <c r="U91" s="26"/>
      <c r="V91" s="26"/>
      <c r="W91" s="26"/>
      <c r="X91" s="26"/>
      <c r="Y91" s="26"/>
      <c r="Z91" s="26"/>
      <c r="AA91" s="26"/>
      <c r="AB91" s="26"/>
      <c r="AC91" s="26"/>
      <c r="AD91" s="26"/>
    </row>
    <row r="92" spans="1:30" s="32" customFormat="1" ht="46.5" customHeight="1" x14ac:dyDescent="0.25">
      <c r="A92" s="26" t="s">
        <v>421</v>
      </c>
      <c r="B92" s="23" t="s">
        <v>316</v>
      </c>
      <c r="C92" s="129">
        <v>41.82</v>
      </c>
      <c r="D92" s="42">
        <v>2</v>
      </c>
      <c r="E92" s="27" t="s">
        <v>183</v>
      </c>
      <c r="F92" s="25" t="s">
        <v>56</v>
      </c>
      <c r="G92" s="25" t="s">
        <v>346</v>
      </c>
      <c r="H92" s="25" t="s">
        <v>346</v>
      </c>
      <c r="I92" s="23" t="s">
        <v>72</v>
      </c>
      <c r="J92" s="8">
        <f t="shared" si="5"/>
        <v>83.64</v>
      </c>
      <c r="K92" s="26"/>
      <c r="L92" s="23"/>
      <c r="M92" s="26"/>
      <c r="N92" s="26"/>
      <c r="O92" s="26"/>
      <c r="P92" s="26"/>
      <c r="Q92" s="26"/>
      <c r="R92" s="26"/>
      <c r="S92" s="26"/>
      <c r="T92" s="26"/>
      <c r="U92" s="26"/>
      <c r="V92" s="26"/>
      <c r="W92" s="26"/>
      <c r="X92" s="26"/>
      <c r="Y92" s="26"/>
      <c r="Z92" s="26"/>
      <c r="AA92" s="26"/>
      <c r="AB92" s="26"/>
      <c r="AC92" s="26"/>
      <c r="AD92" s="26"/>
    </row>
    <row r="93" spans="1:30" s="32" customFormat="1" ht="54" customHeight="1" x14ac:dyDescent="0.25">
      <c r="A93" s="26" t="s">
        <v>422</v>
      </c>
      <c r="B93" s="23" t="s">
        <v>316</v>
      </c>
      <c r="C93" s="129">
        <v>35.15</v>
      </c>
      <c r="D93" s="42">
        <v>1</v>
      </c>
      <c r="E93" s="27" t="s">
        <v>183</v>
      </c>
      <c r="F93" s="25" t="s">
        <v>56</v>
      </c>
      <c r="G93" s="25" t="s">
        <v>346</v>
      </c>
      <c r="H93" s="25" t="s">
        <v>346</v>
      </c>
      <c r="I93" s="23" t="s">
        <v>72</v>
      </c>
      <c r="J93" s="8">
        <f t="shared" si="5"/>
        <v>35.15</v>
      </c>
      <c r="K93" s="26"/>
      <c r="L93" s="23"/>
      <c r="M93" s="26"/>
      <c r="N93" s="26"/>
      <c r="O93" s="26"/>
      <c r="P93" s="26"/>
      <c r="Q93" s="26"/>
      <c r="R93" s="26"/>
      <c r="S93" s="26"/>
      <c r="T93" s="26"/>
      <c r="U93" s="26"/>
      <c r="V93" s="26"/>
      <c r="W93" s="26"/>
      <c r="X93" s="26"/>
      <c r="Y93" s="26"/>
      <c r="Z93" s="26"/>
      <c r="AA93" s="26"/>
      <c r="AB93" s="26"/>
      <c r="AC93" s="26"/>
      <c r="AD93" s="26"/>
    </row>
    <row r="94" spans="1:30" s="32" customFormat="1" ht="51.75" customHeight="1" x14ac:dyDescent="0.25">
      <c r="A94" s="26" t="s">
        <v>430</v>
      </c>
      <c r="B94" s="23" t="s">
        <v>316</v>
      </c>
      <c r="C94" s="129">
        <v>282.35000000000002</v>
      </c>
      <c r="D94" s="42">
        <v>1</v>
      </c>
      <c r="E94" s="27" t="s">
        <v>183</v>
      </c>
      <c r="F94" s="25" t="s">
        <v>56</v>
      </c>
      <c r="G94" s="25" t="s">
        <v>346</v>
      </c>
      <c r="H94" s="25" t="s">
        <v>346</v>
      </c>
      <c r="I94" s="23" t="s">
        <v>72</v>
      </c>
      <c r="J94" s="8">
        <f t="shared" si="5"/>
        <v>282.35000000000002</v>
      </c>
      <c r="K94" s="26"/>
      <c r="L94" s="23"/>
      <c r="M94" s="26"/>
      <c r="N94" s="26"/>
      <c r="O94" s="26"/>
      <c r="P94" s="26"/>
      <c r="Q94" s="26"/>
      <c r="R94" s="26"/>
      <c r="S94" s="26"/>
      <c r="T94" s="26"/>
      <c r="U94" s="26"/>
      <c r="V94" s="26"/>
      <c r="W94" s="26"/>
      <c r="X94" s="26"/>
      <c r="Y94" s="26"/>
      <c r="Z94" s="26"/>
      <c r="AA94" s="26"/>
      <c r="AB94" s="26"/>
      <c r="AC94" s="26"/>
      <c r="AD94" s="26"/>
    </row>
    <row r="95" spans="1:30" s="32" customFormat="1" x14ac:dyDescent="0.25">
      <c r="A95" s="13" t="s">
        <v>281</v>
      </c>
      <c r="B95" s="23" t="s">
        <v>282</v>
      </c>
      <c r="C95" s="39"/>
      <c r="D95" s="3"/>
      <c r="E95" s="27"/>
      <c r="F95" s="25"/>
      <c r="G95" s="25"/>
      <c r="H95" s="25"/>
      <c r="I95" s="25"/>
      <c r="J95" s="5"/>
      <c r="K95" s="26"/>
      <c r="L95" s="26"/>
      <c r="M95" s="26"/>
      <c r="N95" s="26"/>
      <c r="O95" s="26"/>
      <c r="P95" s="26"/>
      <c r="Q95" s="26"/>
      <c r="R95" s="26"/>
      <c r="S95" s="26"/>
      <c r="T95" s="26"/>
      <c r="U95" s="26"/>
      <c r="V95" s="26"/>
      <c r="W95" s="26"/>
      <c r="X95" s="26"/>
      <c r="Y95" s="26"/>
      <c r="Z95" s="26"/>
      <c r="AA95" s="26"/>
      <c r="AB95" s="26"/>
      <c r="AC95" s="26"/>
      <c r="AD95" s="26"/>
    </row>
    <row r="96" spans="1:30" s="32" customFormat="1" ht="36" x14ac:dyDescent="0.25">
      <c r="A96" s="26" t="s">
        <v>362</v>
      </c>
      <c r="B96" s="23" t="s">
        <v>321</v>
      </c>
      <c r="C96" s="39">
        <v>125.3</v>
      </c>
      <c r="D96" s="3"/>
      <c r="E96" s="27" t="s">
        <v>183</v>
      </c>
      <c r="F96" s="25" t="s">
        <v>56</v>
      </c>
      <c r="G96" s="25" t="s">
        <v>185</v>
      </c>
      <c r="H96" s="25" t="s">
        <v>213</v>
      </c>
      <c r="I96" s="25" t="s">
        <v>72</v>
      </c>
      <c r="J96" s="8">
        <v>125.3</v>
      </c>
      <c r="K96" s="26"/>
      <c r="L96" s="26"/>
      <c r="M96" s="26"/>
      <c r="N96" s="26"/>
      <c r="O96" s="26"/>
      <c r="P96" s="26"/>
      <c r="Q96" s="26"/>
      <c r="R96" s="26"/>
      <c r="S96" s="26"/>
      <c r="T96" s="26"/>
      <c r="U96" s="26"/>
      <c r="V96" s="26"/>
      <c r="W96" s="26"/>
      <c r="X96" s="26"/>
      <c r="Y96" s="26"/>
      <c r="Z96" s="26"/>
      <c r="AA96" s="26"/>
      <c r="AB96" s="26"/>
      <c r="AC96" s="26"/>
      <c r="AD96" s="26"/>
    </row>
    <row r="97" spans="1:31" s="12" customFormat="1" x14ac:dyDescent="0.25">
      <c r="A97" s="13" t="s">
        <v>27</v>
      </c>
      <c r="B97" s="11" t="s">
        <v>26</v>
      </c>
      <c r="C97" s="29"/>
      <c r="D97" s="30"/>
      <c r="E97" s="16"/>
      <c r="F97" s="25"/>
      <c r="G97" s="37"/>
      <c r="H97" s="37"/>
      <c r="I97" s="37"/>
      <c r="J97" s="5"/>
      <c r="K97" s="13"/>
      <c r="L97" s="13"/>
      <c r="M97" s="13"/>
      <c r="N97" s="13"/>
      <c r="O97" s="13"/>
      <c r="P97" s="13"/>
      <c r="Q97" s="13"/>
      <c r="R97" s="13"/>
      <c r="S97" s="13"/>
      <c r="T97" s="13"/>
      <c r="U97" s="13"/>
      <c r="V97" s="13"/>
      <c r="W97" s="13"/>
      <c r="X97" s="13"/>
      <c r="Y97" s="13"/>
      <c r="Z97" s="13"/>
      <c r="AA97" s="13"/>
      <c r="AB97" s="13"/>
      <c r="AC97" s="13"/>
      <c r="AD97" s="13"/>
    </row>
    <row r="98" spans="1:31" s="12" customFormat="1" x14ac:dyDescent="0.25">
      <c r="A98" s="13" t="s">
        <v>64</v>
      </c>
      <c r="B98" s="11" t="s">
        <v>65</v>
      </c>
      <c r="C98" s="10"/>
      <c r="D98" s="30"/>
      <c r="E98" s="16"/>
      <c r="F98" s="25"/>
      <c r="G98" s="37"/>
      <c r="H98" s="37"/>
      <c r="I98" s="37"/>
      <c r="J98" s="5"/>
      <c r="K98" s="13"/>
      <c r="L98" s="13"/>
      <c r="M98" s="13"/>
      <c r="N98" s="13"/>
      <c r="O98" s="13"/>
      <c r="P98" s="13"/>
      <c r="Q98" s="13"/>
      <c r="R98" s="13"/>
      <c r="S98" s="13"/>
      <c r="T98" s="13"/>
      <c r="U98" s="13"/>
      <c r="V98" s="13"/>
      <c r="W98" s="13"/>
      <c r="X98" s="13"/>
      <c r="Y98" s="13"/>
      <c r="Z98" s="13"/>
      <c r="AA98" s="13"/>
      <c r="AB98" s="13"/>
      <c r="AC98" s="13"/>
      <c r="AD98" s="13"/>
    </row>
    <row r="99" spans="1:31" s="95" customFormat="1" x14ac:dyDescent="0.2">
      <c r="A99" s="95" t="s">
        <v>63</v>
      </c>
      <c r="B99" s="100" t="s">
        <v>62</v>
      </c>
      <c r="C99" s="43"/>
      <c r="D99" s="101"/>
      <c r="E99" s="100"/>
      <c r="F99" s="25"/>
      <c r="G99" s="100"/>
      <c r="H99" s="100"/>
      <c r="I99" s="100"/>
      <c r="J99" s="102"/>
      <c r="K99" s="88"/>
      <c r="L99" s="88"/>
      <c r="M99" s="88"/>
      <c r="N99" s="88"/>
      <c r="O99" s="88"/>
      <c r="P99" s="88"/>
      <c r="Q99" s="88"/>
      <c r="R99" s="88"/>
      <c r="S99" s="88"/>
      <c r="T99" s="88"/>
      <c r="U99" s="88"/>
      <c r="V99" s="88"/>
      <c r="W99" s="88"/>
      <c r="X99" s="88"/>
      <c r="Y99" s="88"/>
      <c r="Z99" s="88"/>
      <c r="AA99" s="88"/>
      <c r="AB99" s="88"/>
      <c r="AC99" s="88"/>
      <c r="AD99" s="88"/>
    </row>
    <row r="100" spans="1:31" s="88" customFormat="1" x14ac:dyDescent="0.2">
      <c r="A100" s="88" t="s">
        <v>71</v>
      </c>
      <c r="B100" s="90" t="s">
        <v>70</v>
      </c>
      <c r="C100" s="24"/>
      <c r="D100" s="91"/>
      <c r="E100" s="90"/>
      <c r="F100" s="25"/>
      <c r="G100" s="90"/>
      <c r="H100" s="90"/>
      <c r="I100" s="90"/>
      <c r="J100" s="72"/>
      <c r="AE100" s="92"/>
    </row>
    <row r="101" spans="1:31" s="32" customFormat="1" ht="24" x14ac:dyDescent="0.2">
      <c r="A101" s="89" t="s">
        <v>273</v>
      </c>
      <c r="B101" s="23"/>
      <c r="C101" s="1"/>
      <c r="D101" s="3"/>
      <c r="E101" s="27"/>
      <c r="F101" s="25"/>
      <c r="G101" s="25"/>
      <c r="H101" s="25"/>
      <c r="I101" s="25"/>
      <c r="J101" s="5"/>
      <c r="K101" s="26"/>
      <c r="L101" s="26"/>
      <c r="M101" s="26"/>
      <c r="N101" s="26"/>
      <c r="O101" s="26"/>
      <c r="P101" s="26"/>
      <c r="Q101" s="26"/>
      <c r="R101" s="26"/>
      <c r="S101" s="26"/>
      <c r="T101" s="26"/>
      <c r="U101" s="26"/>
      <c r="V101" s="26"/>
      <c r="W101" s="26"/>
      <c r="X101" s="26"/>
      <c r="Y101" s="26"/>
      <c r="Z101" s="26"/>
      <c r="AA101" s="26"/>
      <c r="AB101" s="26"/>
      <c r="AC101" s="26"/>
      <c r="AD101" s="26"/>
    </row>
    <row r="102" spans="1:31" s="32" customFormat="1" x14ac:dyDescent="0.25">
      <c r="A102" s="73" t="s">
        <v>274</v>
      </c>
      <c r="B102" s="23" t="s">
        <v>275</v>
      </c>
      <c r="C102" s="1">
        <v>61.9</v>
      </c>
      <c r="D102" s="3">
        <v>10</v>
      </c>
      <c r="E102" s="27" t="s">
        <v>198</v>
      </c>
      <c r="F102" s="25" t="s">
        <v>56</v>
      </c>
      <c r="G102" s="25" t="s">
        <v>213</v>
      </c>
      <c r="H102" s="25" t="s">
        <v>213</v>
      </c>
      <c r="I102" s="23" t="s">
        <v>72</v>
      </c>
      <c r="J102" s="8">
        <f>C102*D102</f>
        <v>619</v>
      </c>
      <c r="K102" s="26"/>
      <c r="L102" s="26"/>
      <c r="M102" s="26"/>
      <c r="N102" s="26"/>
      <c r="O102" s="26"/>
      <c r="P102" s="26"/>
      <c r="Q102" s="26"/>
      <c r="R102" s="26"/>
      <c r="S102" s="26"/>
      <c r="T102" s="26"/>
      <c r="U102" s="26"/>
      <c r="V102" s="26"/>
      <c r="W102" s="26"/>
      <c r="X102" s="26"/>
      <c r="Y102" s="26"/>
      <c r="Z102" s="26"/>
      <c r="AA102" s="26"/>
      <c r="AB102" s="26"/>
      <c r="AC102" s="26"/>
      <c r="AD102" s="26"/>
    </row>
    <row r="103" spans="1:31" s="90" customFormat="1" ht="24" x14ac:dyDescent="0.25">
      <c r="A103" s="76" t="s">
        <v>44</v>
      </c>
      <c r="B103" s="90" t="s">
        <v>43</v>
      </c>
      <c r="C103" s="24"/>
      <c r="D103" s="91"/>
      <c r="F103" s="25"/>
      <c r="J103" s="72"/>
      <c r="AE103" s="103"/>
    </row>
    <row r="104" spans="1:31" s="88" customFormat="1" x14ac:dyDescent="0.2">
      <c r="A104" s="44" t="s">
        <v>46</v>
      </c>
      <c r="B104" s="90" t="s">
        <v>45</v>
      </c>
      <c r="C104" s="104"/>
      <c r="D104" s="91"/>
      <c r="E104" s="90"/>
      <c r="F104" s="25"/>
      <c r="G104" s="90"/>
      <c r="H104" s="90"/>
      <c r="I104" s="90"/>
      <c r="J104" s="72"/>
      <c r="AE104" s="92"/>
    </row>
    <row r="105" spans="1:31" s="32" customFormat="1" ht="204" x14ac:dyDescent="0.25">
      <c r="A105" s="26" t="s">
        <v>208</v>
      </c>
      <c r="B105" s="71" t="s">
        <v>45</v>
      </c>
      <c r="C105" s="1">
        <v>3026</v>
      </c>
      <c r="D105" s="3"/>
      <c r="E105" s="27" t="s">
        <v>183</v>
      </c>
      <c r="F105" s="25" t="s">
        <v>56</v>
      </c>
      <c r="G105" s="25" t="s">
        <v>185</v>
      </c>
      <c r="H105" s="25" t="s">
        <v>185</v>
      </c>
      <c r="I105" s="23" t="s">
        <v>72</v>
      </c>
      <c r="J105" s="8">
        <v>1685.27</v>
      </c>
      <c r="K105" s="26"/>
      <c r="L105" s="26"/>
      <c r="M105" s="26"/>
      <c r="N105" s="26"/>
      <c r="O105" s="26"/>
      <c r="P105" s="26"/>
      <c r="Q105" s="26"/>
      <c r="R105" s="26"/>
      <c r="S105" s="26"/>
      <c r="T105" s="26"/>
      <c r="U105" s="26"/>
      <c r="V105" s="26"/>
      <c r="W105" s="26"/>
      <c r="X105" s="26"/>
      <c r="Y105" s="26"/>
      <c r="Z105" s="26"/>
      <c r="AA105" s="26"/>
      <c r="AB105" s="26"/>
      <c r="AC105" s="26"/>
      <c r="AD105" s="26"/>
    </row>
    <row r="106" spans="1:31" s="32" customFormat="1" ht="96" x14ac:dyDescent="0.2">
      <c r="A106" s="26" t="s">
        <v>239</v>
      </c>
      <c r="B106" s="119" t="s">
        <v>238</v>
      </c>
      <c r="C106" s="1">
        <v>1664.1</v>
      </c>
      <c r="D106" s="3"/>
      <c r="E106" s="27" t="s">
        <v>183</v>
      </c>
      <c r="F106" s="25" t="s">
        <v>56</v>
      </c>
      <c r="G106" s="25" t="s">
        <v>185</v>
      </c>
      <c r="H106" s="25" t="s">
        <v>185</v>
      </c>
      <c r="I106" s="23" t="s">
        <v>72</v>
      </c>
      <c r="J106" s="1">
        <f>1101.16+550.58</f>
        <v>1651.7400000000002</v>
      </c>
      <c r="K106" s="26"/>
      <c r="L106" s="26"/>
      <c r="M106" s="26"/>
      <c r="N106" s="26"/>
      <c r="O106" s="26"/>
      <c r="P106" s="26"/>
      <c r="Q106" s="26"/>
      <c r="R106" s="26"/>
      <c r="S106" s="26"/>
      <c r="T106" s="26"/>
      <c r="U106" s="26"/>
      <c r="V106" s="26"/>
      <c r="W106" s="26"/>
      <c r="X106" s="26"/>
      <c r="Y106" s="26"/>
      <c r="Z106" s="26"/>
      <c r="AA106" s="26"/>
      <c r="AB106" s="26"/>
      <c r="AC106" s="26"/>
      <c r="AD106" s="26"/>
    </row>
    <row r="107" spans="1:31" s="32" customFormat="1" x14ac:dyDescent="0.25">
      <c r="A107" s="26" t="s">
        <v>240</v>
      </c>
      <c r="B107" s="71" t="s">
        <v>45</v>
      </c>
      <c r="C107" s="1">
        <v>2232</v>
      </c>
      <c r="D107" s="3"/>
      <c r="E107" s="27" t="s">
        <v>183</v>
      </c>
      <c r="F107" s="25" t="s">
        <v>56</v>
      </c>
      <c r="G107" s="25" t="s">
        <v>185</v>
      </c>
      <c r="H107" s="25" t="s">
        <v>185</v>
      </c>
      <c r="I107" s="23" t="s">
        <v>72</v>
      </c>
      <c r="J107" s="1">
        <f>1028+767.37</f>
        <v>1795.37</v>
      </c>
      <c r="K107" s="26"/>
      <c r="L107" s="26"/>
      <c r="M107" s="26"/>
      <c r="N107" s="26"/>
      <c r="O107" s="26"/>
      <c r="P107" s="26"/>
      <c r="Q107" s="26"/>
      <c r="R107" s="26"/>
      <c r="S107" s="26"/>
      <c r="T107" s="26"/>
      <c r="U107" s="26"/>
      <c r="V107" s="26"/>
      <c r="W107" s="26"/>
      <c r="X107" s="26"/>
      <c r="Y107" s="26"/>
      <c r="Z107" s="26"/>
      <c r="AA107" s="26"/>
      <c r="AB107" s="26"/>
      <c r="AC107" s="26"/>
      <c r="AD107" s="26"/>
    </row>
    <row r="108" spans="1:31" s="32" customFormat="1" ht="96" x14ac:dyDescent="0.2">
      <c r="A108" s="83" t="s">
        <v>250</v>
      </c>
      <c r="B108" s="119" t="s">
        <v>238</v>
      </c>
      <c r="C108" s="66">
        <v>255</v>
      </c>
      <c r="D108" s="67"/>
      <c r="E108" s="47" t="s">
        <v>183</v>
      </c>
      <c r="F108" s="60" t="s">
        <v>56</v>
      </c>
      <c r="G108" s="60" t="s">
        <v>185</v>
      </c>
      <c r="H108" s="60" t="s">
        <v>185</v>
      </c>
      <c r="I108" s="50" t="s">
        <v>72</v>
      </c>
      <c r="J108" s="4">
        <v>252.09</v>
      </c>
      <c r="K108" s="26"/>
      <c r="L108" s="26"/>
      <c r="M108" s="26"/>
      <c r="N108" s="26"/>
      <c r="O108" s="26"/>
      <c r="P108" s="26"/>
      <c r="Q108" s="26"/>
      <c r="R108" s="26"/>
      <c r="S108" s="26"/>
      <c r="T108" s="26"/>
      <c r="U108" s="26"/>
      <c r="V108" s="26"/>
      <c r="W108" s="26"/>
      <c r="X108" s="26"/>
      <c r="Y108" s="26"/>
      <c r="Z108" s="26"/>
      <c r="AA108" s="26"/>
      <c r="AB108" s="26"/>
      <c r="AC108" s="26"/>
      <c r="AD108" s="26"/>
    </row>
    <row r="109" spans="1:31" s="32" customFormat="1" ht="60" x14ac:dyDescent="0.25">
      <c r="A109" s="83" t="s">
        <v>298</v>
      </c>
      <c r="B109" s="71" t="s">
        <v>45</v>
      </c>
      <c r="C109" s="66">
        <v>3465</v>
      </c>
      <c r="D109" s="67"/>
      <c r="E109" s="47" t="s">
        <v>183</v>
      </c>
      <c r="F109" s="60" t="s">
        <v>56</v>
      </c>
      <c r="G109" s="60" t="s">
        <v>213</v>
      </c>
      <c r="H109" s="60" t="s">
        <v>213</v>
      </c>
      <c r="I109" s="50" t="s">
        <v>72</v>
      </c>
      <c r="J109" s="4">
        <v>2949</v>
      </c>
      <c r="K109" s="26"/>
      <c r="L109" s="26"/>
      <c r="M109" s="26"/>
      <c r="N109" s="26"/>
      <c r="O109" s="26"/>
      <c r="P109" s="26"/>
      <c r="Q109" s="26"/>
      <c r="R109" s="26"/>
      <c r="S109" s="26"/>
      <c r="T109" s="26"/>
      <c r="U109" s="26"/>
      <c r="V109" s="26"/>
      <c r="W109" s="26"/>
      <c r="X109" s="26"/>
      <c r="Y109" s="26"/>
      <c r="Z109" s="26"/>
      <c r="AA109" s="26"/>
      <c r="AB109" s="26"/>
      <c r="AC109" s="26"/>
      <c r="AD109" s="26"/>
    </row>
    <row r="110" spans="1:31" s="32" customFormat="1" ht="204" x14ac:dyDescent="0.25">
      <c r="A110" s="26" t="s">
        <v>446</v>
      </c>
      <c r="B110" s="71" t="s">
        <v>45</v>
      </c>
      <c r="C110" s="66">
        <v>4867</v>
      </c>
      <c r="D110" s="67"/>
      <c r="E110" s="47" t="s">
        <v>183</v>
      </c>
      <c r="F110" s="60" t="s">
        <v>56</v>
      </c>
      <c r="G110" s="60" t="s">
        <v>346</v>
      </c>
      <c r="H110" s="60" t="s">
        <v>346</v>
      </c>
      <c r="I110" s="50" t="s">
        <v>72</v>
      </c>
      <c r="J110" s="4">
        <f>255.6+2900</f>
        <v>3155.6</v>
      </c>
      <c r="K110" s="26"/>
      <c r="L110" s="26"/>
      <c r="M110" s="26"/>
      <c r="N110" s="26"/>
      <c r="O110" s="26"/>
      <c r="P110" s="26"/>
      <c r="Q110" s="26"/>
      <c r="R110" s="26"/>
      <c r="S110" s="26"/>
      <c r="T110" s="26"/>
      <c r="U110" s="26"/>
      <c r="V110" s="26"/>
      <c r="W110" s="26"/>
      <c r="X110" s="26"/>
      <c r="Y110" s="26"/>
      <c r="Z110" s="26"/>
      <c r="AA110" s="26"/>
      <c r="AB110" s="26"/>
      <c r="AC110" s="26"/>
      <c r="AD110" s="26"/>
    </row>
    <row r="111" spans="1:31" ht="48" x14ac:dyDescent="0.2">
      <c r="A111" s="57" t="s">
        <v>253</v>
      </c>
      <c r="B111" s="58" t="s">
        <v>252</v>
      </c>
      <c r="C111" s="45"/>
      <c r="D111" s="106"/>
      <c r="E111" s="71"/>
      <c r="F111" s="25"/>
      <c r="G111" s="71"/>
      <c r="H111" s="71"/>
      <c r="I111" s="71"/>
      <c r="J111" s="72"/>
    </row>
    <row r="112" spans="1:31" s="32" customFormat="1" ht="48" x14ac:dyDescent="0.2">
      <c r="A112" s="108" t="s">
        <v>251</v>
      </c>
      <c r="B112" s="58" t="s">
        <v>252</v>
      </c>
      <c r="C112" s="1">
        <v>335</v>
      </c>
      <c r="D112" s="3"/>
      <c r="E112" s="47" t="s">
        <v>183</v>
      </c>
      <c r="F112" s="60" t="s">
        <v>56</v>
      </c>
      <c r="G112" s="60" t="s">
        <v>185</v>
      </c>
      <c r="H112" s="60" t="s">
        <v>185</v>
      </c>
      <c r="I112" s="50" t="s">
        <v>72</v>
      </c>
      <c r="J112" s="6">
        <v>268.95999999999998</v>
      </c>
      <c r="K112" s="26"/>
      <c r="L112" s="26"/>
      <c r="M112" s="26"/>
      <c r="N112" s="26"/>
      <c r="O112" s="26"/>
      <c r="P112" s="26"/>
      <c r="Q112" s="26"/>
      <c r="R112" s="26"/>
      <c r="S112" s="26"/>
      <c r="T112" s="26"/>
      <c r="U112" s="26"/>
      <c r="V112" s="26"/>
      <c r="W112" s="26"/>
      <c r="X112" s="26"/>
      <c r="Y112" s="26"/>
      <c r="Z112" s="26"/>
      <c r="AA112" s="26"/>
      <c r="AB112" s="26"/>
      <c r="AC112" s="26"/>
      <c r="AD112" s="26"/>
    </row>
    <row r="113" spans="1:30" s="12" customFormat="1" x14ac:dyDescent="0.2">
      <c r="A113" s="46" t="s">
        <v>48</v>
      </c>
      <c r="B113" s="11" t="s">
        <v>47</v>
      </c>
      <c r="C113" s="109"/>
      <c r="D113" s="30"/>
      <c r="E113" s="16"/>
      <c r="F113" s="25"/>
      <c r="G113" s="37"/>
      <c r="H113" s="37"/>
      <c r="I113" s="37"/>
      <c r="J113" s="5"/>
      <c r="K113" s="13"/>
      <c r="L113" s="13"/>
      <c r="M113" s="13"/>
      <c r="N113" s="13"/>
      <c r="O113" s="13"/>
      <c r="P113" s="13"/>
      <c r="Q113" s="13"/>
      <c r="R113" s="13"/>
      <c r="S113" s="13"/>
      <c r="T113" s="13"/>
      <c r="U113" s="13"/>
      <c r="V113" s="13"/>
      <c r="W113" s="13"/>
      <c r="X113" s="13"/>
      <c r="Y113" s="13"/>
      <c r="Z113" s="13"/>
      <c r="AA113" s="13"/>
      <c r="AB113" s="13"/>
      <c r="AC113" s="13"/>
      <c r="AD113" s="13"/>
    </row>
    <row r="114" spans="1:30" s="32" customFormat="1" x14ac:dyDescent="0.25">
      <c r="A114" s="26" t="s">
        <v>49</v>
      </c>
      <c r="B114" s="23"/>
      <c r="C114" s="1">
        <f>J114/D114</f>
        <v>2970</v>
      </c>
      <c r="D114" s="3">
        <v>5</v>
      </c>
      <c r="E114" s="27"/>
      <c r="F114" s="25" t="s">
        <v>56</v>
      </c>
      <c r="G114" s="25"/>
      <c r="H114" s="25"/>
      <c r="I114" s="23" t="s">
        <v>72</v>
      </c>
      <c r="J114" s="8">
        <v>14850</v>
      </c>
      <c r="K114" s="26"/>
      <c r="L114" s="26"/>
      <c r="M114" s="26"/>
      <c r="N114" s="26"/>
      <c r="O114" s="26"/>
      <c r="P114" s="26"/>
      <c r="Q114" s="26"/>
      <c r="R114" s="26"/>
      <c r="S114" s="26"/>
      <c r="T114" s="26"/>
      <c r="U114" s="26"/>
      <c r="V114" s="26"/>
      <c r="W114" s="26"/>
      <c r="X114" s="26"/>
      <c r="Y114" s="26"/>
      <c r="Z114" s="26"/>
      <c r="AA114" s="26"/>
      <c r="AB114" s="26"/>
      <c r="AC114" s="26"/>
      <c r="AD114" s="26"/>
    </row>
    <row r="115" spans="1:30" s="32" customFormat="1" ht="36" x14ac:dyDescent="0.25">
      <c r="A115" s="26" t="s">
        <v>50</v>
      </c>
      <c r="B115" s="23" t="s">
        <v>332</v>
      </c>
      <c r="C115" s="1">
        <v>59400</v>
      </c>
      <c r="D115" s="3">
        <v>1</v>
      </c>
      <c r="E115" s="47" t="s">
        <v>183</v>
      </c>
      <c r="F115" s="25" t="s">
        <v>56</v>
      </c>
      <c r="G115" s="25" t="s">
        <v>213</v>
      </c>
      <c r="H115" s="25" t="s">
        <v>213</v>
      </c>
      <c r="I115" s="23" t="s">
        <v>311</v>
      </c>
      <c r="J115" s="8">
        <v>45390.66</v>
      </c>
      <c r="K115" s="26"/>
      <c r="L115" s="26"/>
      <c r="M115" s="26"/>
      <c r="N115" s="26"/>
      <c r="O115" s="26"/>
      <c r="P115" s="26"/>
      <c r="Q115" s="26"/>
      <c r="R115" s="26"/>
      <c r="S115" s="26"/>
      <c r="T115" s="26"/>
      <c r="U115" s="26"/>
      <c r="V115" s="26"/>
      <c r="W115" s="26"/>
      <c r="X115" s="26"/>
      <c r="Y115" s="26"/>
      <c r="Z115" s="26"/>
      <c r="AA115" s="26"/>
      <c r="AB115" s="26"/>
      <c r="AC115" s="26"/>
      <c r="AD115" s="26"/>
    </row>
    <row r="116" spans="1:30" s="32" customFormat="1" x14ac:dyDescent="0.25">
      <c r="A116" s="26" t="s">
        <v>51</v>
      </c>
      <c r="B116" s="23"/>
      <c r="C116" s="1">
        <v>11900</v>
      </c>
      <c r="D116" s="3">
        <v>1</v>
      </c>
      <c r="E116" s="27"/>
      <c r="F116" s="25" t="s">
        <v>56</v>
      </c>
      <c r="G116" s="25"/>
      <c r="H116" s="25"/>
      <c r="I116" s="23" t="s">
        <v>72</v>
      </c>
      <c r="J116" s="8">
        <v>11900</v>
      </c>
      <c r="K116" s="26"/>
      <c r="L116" s="26"/>
      <c r="M116" s="26"/>
      <c r="N116" s="26"/>
      <c r="O116" s="26"/>
      <c r="P116" s="26"/>
      <c r="Q116" s="26"/>
      <c r="R116" s="26"/>
      <c r="S116" s="26"/>
      <c r="T116" s="26"/>
      <c r="U116" s="26"/>
      <c r="V116" s="26"/>
      <c r="W116" s="26"/>
      <c r="X116" s="26"/>
      <c r="Y116" s="26"/>
      <c r="Z116" s="26"/>
      <c r="AA116" s="26"/>
      <c r="AB116" s="26"/>
      <c r="AC116" s="26"/>
      <c r="AD116" s="26"/>
    </row>
    <row r="117" spans="1:30" s="32" customFormat="1" ht="36" x14ac:dyDescent="0.25">
      <c r="A117" s="26" t="s">
        <v>310</v>
      </c>
      <c r="B117" s="23" t="s">
        <v>332</v>
      </c>
      <c r="C117" s="1">
        <v>2575</v>
      </c>
      <c r="D117" s="3"/>
      <c r="E117" s="47" t="s">
        <v>183</v>
      </c>
      <c r="F117" s="25" t="s">
        <v>56</v>
      </c>
      <c r="G117" s="25" t="s">
        <v>213</v>
      </c>
      <c r="H117" s="25" t="s">
        <v>213</v>
      </c>
      <c r="I117" s="23" t="s">
        <v>311</v>
      </c>
      <c r="J117" s="8">
        <v>2575</v>
      </c>
      <c r="K117" s="26"/>
      <c r="L117" s="26"/>
      <c r="M117" s="26"/>
      <c r="N117" s="26"/>
      <c r="O117" s="26"/>
      <c r="P117" s="26"/>
      <c r="Q117" s="26"/>
      <c r="R117" s="26"/>
      <c r="S117" s="26"/>
      <c r="T117" s="26"/>
      <c r="U117" s="26"/>
      <c r="V117" s="26"/>
      <c r="W117" s="26"/>
      <c r="X117" s="26"/>
      <c r="Y117" s="26"/>
      <c r="Z117" s="26"/>
      <c r="AA117" s="26"/>
      <c r="AB117" s="26"/>
      <c r="AC117" s="26"/>
      <c r="AD117" s="26"/>
    </row>
    <row r="118" spans="1:30" s="32" customFormat="1" ht="46.5" customHeight="1" x14ac:dyDescent="0.25">
      <c r="A118" s="26" t="s">
        <v>331</v>
      </c>
      <c r="B118" s="23" t="s">
        <v>332</v>
      </c>
      <c r="C118" s="1">
        <v>600</v>
      </c>
      <c r="D118" s="3">
        <v>2</v>
      </c>
      <c r="E118" s="47" t="s">
        <v>183</v>
      </c>
      <c r="F118" s="25" t="s">
        <v>56</v>
      </c>
      <c r="G118" s="25" t="s">
        <v>213</v>
      </c>
      <c r="H118" s="25" t="s">
        <v>213</v>
      </c>
      <c r="I118" s="23" t="s">
        <v>311</v>
      </c>
      <c r="J118" s="8">
        <v>537</v>
      </c>
      <c r="K118" s="26"/>
      <c r="L118" s="26"/>
      <c r="M118" s="26"/>
      <c r="N118" s="26"/>
      <c r="O118" s="26"/>
      <c r="P118" s="26"/>
      <c r="Q118" s="26"/>
      <c r="R118" s="26"/>
      <c r="S118" s="26"/>
      <c r="T118" s="26"/>
      <c r="U118" s="26"/>
      <c r="V118" s="26"/>
      <c r="W118" s="26"/>
      <c r="X118" s="26"/>
      <c r="Y118" s="26"/>
      <c r="Z118" s="26"/>
      <c r="AA118" s="26"/>
      <c r="AB118" s="26"/>
      <c r="AC118" s="26"/>
      <c r="AD118" s="26"/>
    </row>
    <row r="119" spans="1:30" s="32" customFormat="1" ht="48" x14ac:dyDescent="0.25">
      <c r="A119" s="26" t="s">
        <v>371</v>
      </c>
      <c r="B119" s="23" t="s">
        <v>332</v>
      </c>
      <c r="C119" s="1">
        <f>15529.2+11646.9</f>
        <v>27176.1</v>
      </c>
      <c r="D119" s="3">
        <v>2</v>
      </c>
      <c r="E119" s="47" t="s">
        <v>183</v>
      </c>
      <c r="F119" s="25" t="s">
        <v>56</v>
      </c>
      <c r="G119" s="25" t="s">
        <v>346</v>
      </c>
      <c r="H119" s="25" t="s">
        <v>346</v>
      </c>
      <c r="I119" s="23" t="s">
        <v>311</v>
      </c>
      <c r="J119" s="8">
        <f>15529.2+11646.9</f>
        <v>27176.1</v>
      </c>
      <c r="K119" s="26"/>
      <c r="L119" s="26"/>
      <c r="M119" s="26"/>
      <c r="N119" s="26"/>
      <c r="O119" s="26"/>
      <c r="P119" s="26"/>
      <c r="Q119" s="26"/>
      <c r="R119" s="26"/>
      <c r="S119" s="26"/>
      <c r="T119" s="26"/>
      <c r="U119" s="26"/>
      <c r="V119" s="26"/>
      <c r="W119" s="26"/>
      <c r="X119" s="26"/>
      <c r="Y119" s="26"/>
      <c r="Z119" s="26"/>
      <c r="AA119" s="26"/>
      <c r="AB119" s="26"/>
      <c r="AC119" s="26"/>
      <c r="AD119" s="26"/>
    </row>
    <row r="120" spans="1:30" s="32" customFormat="1" ht="45" customHeight="1" x14ac:dyDescent="0.25">
      <c r="A120" s="26" t="s">
        <v>433</v>
      </c>
      <c r="B120" s="23" t="s">
        <v>332</v>
      </c>
      <c r="C120" s="8">
        <v>5734.86</v>
      </c>
      <c r="D120" s="3"/>
      <c r="E120" s="47" t="s">
        <v>183</v>
      </c>
      <c r="F120" s="25" t="s">
        <v>56</v>
      </c>
      <c r="G120" s="25" t="s">
        <v>346</v>
      </c>
      <c r="H120" s="25" t="s">
        <v>346</v>
      </c>
      <c r="I120" s="23" t="s">
        <v>311</v>
      </c>
      <c r="J120" s="8">
        <v>5734.86</v>
      </c>
      <c r="K120" s="26"/>
      <c r="L120" s="26"/>
      <c r="M120" s="26"/>
      <c r="N120" s="26"/>
      <c r="O120" s="26"/>
      <c r="P120" s="26"/>
      <c r="Q120" s="26"/>
      <c r="R120" s="26"/>
      <c r="S120" s="26"/>
      <c r="T120" s="26"/>
      <c r="U120" s="26"/>
      <c r="V120" s="26"/>
      <c r="W120" s="26"/>
      <c r="X120" s="26"/>
      <c r="Y120" s="26"/>
      <c r="Z120" s="26"/>
      <c r="AA120" s="26"/>
      <c r="AB120" s="26"/>
      <c r="AC120" s="26"/>
      <c r="AD120" s="26"/>
    </row>
    <row r="121" spans="1:30" s="32" customFormat="1" ht="37.5" customHeight="1" x14ac:dyDescent="0.25">
      <c r="A121" s="26" t="s">
        <v>452</v>
      </c>
      <c r="B121" s="23" t="s">
        <v>332</v>
      </c>
      <c r="C121" s="48" t="s">
        <v>453</v>
      </c>
      <c r="D121" s="3"/>
      <c r="E121" s="47" t="s">
        <v>183</v>
      </c>
      <c r="F121" s="25" t="s">
        <v>56</v>
      </c>
      <c r="G121" s="25"/>
      <c r="H121" s="25"/>
      <c r="I121" s="23"/>
      <c r="J121" s="8">
        <v>4610</v>
      </c>
      <c r="K121" s="26"/>
      <c r="L121" s="26"/>
      <c r="M121" s="26"/>
      <c r="N121" s="26"/>
      <c r="O121" s="26"/>
      <c r="P121" s="26"/>
      <c r="Q121" s="26"/>
      <c r="R121" s="26"/>
      <c r="S121" s="26"/>
      <c r="T121" s="26"/>
      <c r="U121" s="26"/>
      <c r="V121" s="26"/>
      <c r="W121" s="26"/>
      <c r="X121" s="26"/>
      <c r="Y121" s="26"/>
      <c r="Z121" s="26"/>
      <c r="AA121" s="26"/>
      <c r="AB121" s="26"/>
      <c r="AC121" s="26"/>
      <c r="AD121" s="26"/>
    </row>
    <row r="122" spans="1:30" s="32" customFormat="1" x14ac:dyDescent="0.25">
      <c r="A122" s="13" t="s">
        <v>140</v>
      </c>
      <c r="B122" s="23" t="s">
        <v>106</v>
      </c>
      <c r="C122" s="1"/>
      <c r="D122" s="3"/>
      <c r="E122" s="27"/>
      <c r="F122" s="25"/>
      <c r="G122" s="25"/>
      <c r="H122" s="25"/>
      <c r="I122" s="25"/>
      <c r="J122" s="8"/>
      <c r="K122" s="26"/>
      <c r="L122" s="26"/>
      <c r="M122" s="26"/>
      <c r="N122" s="26"/>
      <c r="O122" s="26"/>
      <c r="P122" s="26"/>
      <c r="Q122" s="26"/>
      <c r="R122" s="26"/>
      <c r="S122" s="26"/>
      <c r="T122" s="26"/>
      <c r="U122" s="26"/>
      <c r="V122" s="26"/>
      <c r="W122" s="26"/>
      <c r="X122" s="26"/>
      <c r="Y122" s="26"/>
      <c r="Z122" s="26"/>
      <c r="AA122" s="26"/>
      <c r="AB122" s="26"/>
      <c r="AC122" s="26"/>
      <c r="AD122" s="26"/>
    </row>
    <row r="123" spans="1:30" x14ac:dyDescent="0.2">
      <c r="A123" s="49" t="s">
        <v>73</v>
      </c>
      <c r="B123" s="50" t="s">
        <v>176</v>
      </c>
      <c r="C123" s="51">
        <v>60000</v>
      </c>
      <c r="D123" s="110">
        <v>1</v>
      </c>
      <c r="E123" s="111"/>
      <c r="F123" s="25" t="s">
        <v>56</v>
      </c>
      <c r="G123" s="111"/>
      <c r="H123" s="111"/>
      <c r="I123" s="111"/>
      <c r="J123" s="112">
        <f>D123*C123</f>
        <v>60000</v>
      </c>
    </row>
    <row r="124" spans="1:30" s="32" customFormat="1" x14ac:dyDescent="0.25">
      <c r="A124" s="13" t="s">
        <v>121</v>
      </c>
      <c r="B124" s="23"/>
      <c r="C124" s="1">
        <v>50000</v>
      </c>
      <c r="D124" s="3"/>
      <c r="E124" s="27"/>
      <c r="F124" s="25" t="s">
        <v>56</v>
      </c>
      <c r="G124" s="25"/>
      <c r="H124" s="25"/>
      <c r="I124" s="25"/>
      <c r="J124" s="2">
        <v>50000</v>
      </c>
      <c r="K124" s="26"/>
      <c r="L124" s="26"/>
      <c r="M124" s="26"/>
      <c r="N124" s="26"/>
      <c r="O124" s="26"/>
      <c r="P124" s="26"/>
      <c r="Q124" s="26"/>
      <c r="R124" s="26"/>
      <c r="S124" s="26"/>
      <c r="T124" s="26"/>
      <c r="U124" s="26"/>
      <c r="V124" s="26"/>
      <c r="W124" s="26"/>
      <c r="X124" s="26"/>
      <c r="Y124" s="26"/>
      <c r="Z124" s="26"/>
      <c r="AA124" s="26"/>
      <c r="AB124" s="26"/>
      <c r="AC124" s="26"/>
      <c r="AD124" s="26"/>
    </row>
    <row r="125" spans="1:30" s="32" customFormat="1" ht="48" x14ac:dyDescent="0.25">
      <c r="A125" s="13" t="s">
        <v>122</v>
      </c>
      <c r="B125" s="23" t="s">
        <v>177</v>
      </c>
      <c r="C125" s="1">
        <v>80000</v>
      </c>
      <c r="D125" s="3"/>
      <c r="E125" s="27"/>
      <c r="F125" s="25" t="s">
        <v>56</v>
      </c>
      <c r="G125" s="25"/>
      <c r="H125" s="25"/>
      <c r="I125" s="25"/>
      <c r="J125" s="2">
        <v>80000</v>
      </c>
      <c r="K125" s="26"/>
      <c r="L125" s="26"/>
      <c r="M125" s="26"/>
      <c r="N125" s="26"/>
      <c r="O125" s="26"/>
      <c r="P125" s="26"/>
      <c r="Q125" s="26"/>
      <c r="R125" s="26"/>
      <c r="S125" s="26"/>
      <c r="T125" s="26"/>
      <c r="U125" s="26"/>
      <c r="V125" s="26"/>
      <c r="W125" s="26"/>
      <c r="X125" s="26"/>
      <c r="Y125" s="26"/>
      <c r="Z125" s="26"/>
      <c r="AA125" s="26"/>
      <c r="AB125" s="26"/>
      <c r="AC125" s="26"/>
      <c r="AD125" s="26"/>
    </row>
    <row r="126" spans="1:30" s="32" customFormat="1" ht="48" x14ac:dyDescent="0.25">
      <c r="A126" s="26" t="s">
        <v>241</v>
      </c>
      <c r="B126" s="130" t="s">
        <v>242</v>
      </c>
      <c r="C126" s="1">
        <v>400</v>
      </c>
      <c r="D126" s="3"/>
      <c r="E126" s="27" t="s">
        <v>243</v>
      </c>
      <c r="F126" s="25" t="s">
        <v>56</v>
      </c>
      <c r="G126" s="116" t="s">
        <v>185</v>
      </c>
      <c r="H126" s="116" t="s">
        <v>185</v>
      </c>
      <c r="I126" s="23" t="s">
        <v>72</v>
      </c>
      <c r="J126" s="2">
        <v>357.08</v>
      </c>
      <c r="K126" s="26"/>
      <c r="L126" s="26"/>
      <c r="M126" s="26"/>
      <c r="N126" s="26"/>
      <c r="O126" s="26"/>
      <c r="P126" s="26"/>
      <c r="Q126" s="26"/>
      <c r="R126" s="26"/>
      <c r="S126" s="26"/>
      <c r="T126" s="26"/>
      <c r="U126" s="26"/>
      <c r="V126" s="26"/>
      <c r="W126" s="26"/>
      <c r="X126" s="26"/>
      <c r="Y126" s="26"/>
      <c r="Z126" s="26"/>
      <c r="AA126" s="26"/>
      <c r="AB126" s="26"/>
      <c r="AC126" s="26"/>
      <c r="AD126" s="26"/>
    </row>
    <row r="127" spans="1:30" s="32" customFormat="1" ht="36" x14ac:dyDescent="0.25">
      <c r="A127" s="13" t="s">
        <v>123</v>
      </c>
      <c r="B127" s="23" t="s">
        <v>76</v>
      </c>
      <c r="C127" s="1">
        <v>30000</v>
      </c>
      <c r="D127" s="3"/>
      <c r="E127" s="27"/>
      <c r="F127" s="25" t="s">
        <v>56</v>
      </c>
      <c r="G127" s="25"/>
      <c r="H127" s="25"/>
      <c r="I127" s="25"/>
      <c r="J127" s="2">
        <v>30000</v>
      </c>
      <c r="K127" s="26"/>
      <c r="L127" s="26"/>
      <c r="M127" s="26"/>
      <c r="N127" s="26"/>
      <c r="O127" s="26"/>
      <c r="P127" s="26"/>
      <c r="Q127" s="26"/>
      <c r="R127" s="26"/>
      <c r="S127" s="26"/>
      <c r="T127" s="26"/>
      <c r="U127" s="26"/>
      <c r="V127" s="26"/>
      <c r="W127" s="26"/>
      <c r="X127" s="26"/>
      <c r="Y127" s="26"/>
      <c r="Z127" s="26"/>
      <c r="AA127" s="26"/>
      <c r="AB127" s="26"/>
      <c r="AC127" s="26"/>
      <c r="AD127" s="26"/>
    </row>
    <row r="128" spans="1:30" s="32" customFormat="1" ht="36" x14ac:dyDescent="0.25">
      <c r="A128" s="13" t="s">
        <v>124</v>
      </c>
      <c r="B128" s="23" t="s">
        <v>77</v>
      </c>
      <c r="C128" s="1">
        <v>70000</v>
      </c>
      <c r="D128" s="3"/>
      <c r="E128" s="27"/>
      <c r="F128" s="25" t="s">
        <v>56</v>
      </c>
      <c r="G128" s="25"/>
      <c r="H128" s="25"/>
      <c r="I128" s="25"/>
      <c r="J128" s="2">
        <v>70000</v>
      </c>
      <c r="K128" s="26"/>
      <c r="L128" s="26"/>
      <c r="M128" s="26"/>
      <c r="N128" s="26"/>
      <c r="O128" s="26"/>
      <c r="P128" s="26"/>
      <c r="Q128" s="26"/>
      <c r="R128" s="26"/>
      <c r="S128" s="26"/>
      <c r="T128" s="26"/>
      <c r="U128" s="26"/>
      <c r="V128" s="26"/>
      <c r="W128" s="26"/>
      <c r="X128" s="26"/>
      <c r="Y128" s="26"/>
      <c r="Z128" s="26"/>
      <c r="AA128" s="26"/>
      <c r="AB128" s="26"/>
      <c r="AC128" s="26"/>
      <c r="AD128" s="26"/>
    </row>
    <row r="129" spans="1:30" s="32" customFormat="1" ht="48" x14ac:dyDescent="0.25">
      <c r="A129" s="26" t="s">
        <v>435</v>
      </c>
      <c r="B129" s="23" t="s">
        <v>343</v>
      </c>
      <c r="C129" s="1">
        <v>94.37</v>
      </c>
      <c r="D129" s="3">
        <v>1</v>
      </c>
      <c r="E129" s="27" t="s">
        <v>183</v>
      </c>
      <c r="F129" s="25" t="s">
        <v>56</v>
      </c>
      <c r="G129" s="25" t="s">
        <v>213</v>
      </c>
      <c r="H129" s="25" t="s">
        <v>213</v>
      </c>
      <c r="I129" s="25" t="s">
        <v>72</v>
      </c>
      <c r="J129" s="6">
        <f>94.37</f>
        <v>94.37</v>
      </c>
      <c r="K129" s="26"/>
      <c r="L129" s="26"/>
      <c r="M129" s="26"/>
      <c r="N129" s="26"/>
      <c r="O129" s="26"/>
      <c r="P129" s="26"/>
      <c r="Q129" s="26"/>
      <c r="R129" s="26"/>
      <c r="S129" s="26"/>
      <c r="T129" s="26"/>
      <c r="U129" s="26"/>
      <c r="V129" s="26"/>
      <c r="W129" s="26"/>
      <c r="X129" s="26"/>
      <c r="Y129" s="26"/>
      <c r="Z129" s="26"/>
      <c r="AA129" s="26"/>
      <c r="AB129" s="26"/>
      <c r="AC129" s="26"/>
      <c r="AD129" s="26"/>
    </row>
    <row r="130" spans="1:30" s="32" customFormat="1" x14ac:dyDescent="0.25">
      <c r="A130" s="26" t="s">
        <v>436</v>
      </c>
      <c r="B130" s="23"/>
      <c r="C130" s="1">
        <v>700</v>
      </c>
      <c r="D130" s="3">
        <v>1</v>
      </c>
      <c r="E130" s="27" t="s">
        <v>183</v>
      </c>
      <c r="F130" s="25" t="s">
        <v>56</v>
      </c>
      <c r="G130" s="25"/>
      <c r="H130" s="25"/>
      <c r="I130" s="25"/>
      <c r="J130" s="6">
        <v>700</v>
      </c>
      <c r="K130" s="26"/>
      <c r="L130" s="26"/>
      <c r="M130" s="26"/>
      <c r="N130" s="26"/>
      <c r="O130" s="26"/>
      <c r="P130" s="26"/>
      <c r="Q130" s="26"/>
      <c r="R130" s="26"/>
      <c r="S130" s="26"/>
      <c r="T130" s="26"/>
      <c r="U130" s="26"/>
      <c r="V130" s="26"/>
      <c r="W130" s="26"/>
      <c r="X130" s="26"/>
      <c r="Y130" s="26"/>
      <c r="Z130" s="26"/>
      <c r="AA130" s="26"/>
      <c r="AB130" s="26"/>
      <c r="AC130" s="26"/>
      <c r="AD130" s="26"/>
    </row>
    <row r="131" spans="1:30" s="32" customFormat="1" ht="60" x14ac:dyDescent="0.25">
      <c r="A131" s="52" t="s">
        <v>125</v>
      </c>
      <c r="B131" s="53" t="s">
        <v>78</v>
      </c>
      <c r="C131" s="1">
        <v>100000</v>
      </c>
      <c r="D131" s="3"/>
      <c r="E131" s="27"/>
      <c r="F131" s="25" t="s">
        <v>56</v>
      </c>
      <c r="G131" s="25"/>
      <c r="H131" s="25"/>
      <c r="I131" s="25"/>
      <c r="J131" s="2">
        <v>100000</v>
      </c>
      <c r="K131" s="26"/>
      <c r="L131" s="26"/>
      <c r="M131" s="26"/>
      <c r="N131" s="26"/>
      <c r="O131" s="26"/>
      <c r="P131" s="26"/>
      <c r="Q131" s="26"/>
      <c r="R131" s="26"/>
      <c r="S131" s="26"/>
      <c r="T131" s="26"/>
      <c r="U131" s="26"/>
      <c r="V131" s="26"/>
      <c r="W131" s="26"/>
      <c r="X131" s="26"/>
      <c r="Y131" s="26"/>
      <c r="Z131" s="26"/>
      <c r="AA131" s="26"/>
      <c r="AB131" s="26"/>
      <c r="AC131" s="26"/>
      <c r="AD131" s="26"/>
    </row>
    <row r="132" spans="1:30" s="32" customFormat="1" ht="60" x14ac:dyDescent="0.25">
      <c r="A132" s="113" t="s">
        <v>303</v>
      </c>
      <c r="B132" s="53" t="s">
        <v>302</v>
      </c>
      <c r="C132" s="1">
        <v>9700</v>
      </c>
      <c r="D132" s="3"/>
      <c r="E132" s="27"/>
      <c r="F132" s="25" t="s">
        <v>56</v>
      </c>
      <c r="G132" s="25" t="s">
        <v>213</v>
      </c>
      <c r="H132" s="25" t="s">
        <v>213</v>
      </c>
      <c r="I132" s="25" t="s">
        <v>72</v>
      </c>
      <c r="J132" s="6">
        <f>3960+2270</f>
        <v>6230</v>
      </c>
      <c r="K132" s="26"/>
      <c r="L132" s="26"/>
      <c r="M132" s="26"/>
      <c r="N132" s="26"/>
      <c r="O132" s="26"/>
      <c r="P132" s="26"/>
      <c r="Q132" s="26"/>
      <c r="R132" s="26"/>
      <c r="S132" s="26"/>
      <c r="T132" s="26"/>
      <c r="U132" s="26"/>
      <c r="V132" s="26"/>
      <c r="W132" s="26"/>
      <c r="X132" s="26"/>
      <c r="Y132" s="26"/>
      <c r="Z132" s="26"/>
      <c r="AA132" s="26"/>
      <c r="AB132" s="26"/>
      <c r="AC132" s="26"/>
      <c r="AD132" s="26"/>
    </row>
    <row r="133" spans="1:30" s="32" customFormat="1" ht="60" x14ac:dyDescent="0.25">
      <c r="A133" s="52" t="s">
        <v>400</v>
      </c>
      <c r="B133" s="23" t="s">
        <v>399</v>
      </c>
      <c r="C133" s="1"/>
      <c r="D133" s="3"/>
      <c r="E133" s="27"/>
      <c r="F133" s="25"/>
      <c r="G133" s="25"/>
      <c r="H133" s="25"/>
      <c r="I133" s="25"/>
      <c r="J133" s="6"/>
      <c r="K133" s="26"/>
      <c r="L133" s="26"/>
      <c r="M133" s="26"/>
      <c r="N133" s="26"/>
      <c r="O133" s="26"/>
      <c r="P133" s="26"/>
      <c r="Q133" s="26"/>
      <c r="R133" s="26"/>
      <c r="S133" s="26"/>
      <c r="T133" s="26"/>
      <c r="U133" s="26"/>
      <c r="V133" s="26"/>
      <c r="W133" s="26"/>
      <c r="X133" s="26"/>
      <c r="Y133" s="26"/>
      <c r="Z133" s="26"/>
      <c r="AA133" s="26"/>
      <c r="AB133" s="26"/>
      <c r="AC133" s="26"/>
      <c r="AD133" s="26"/>
    </row>
    <row r="134" spans="1:30" s="32" customFormat="1" ht="60" x14ac:dyDescent="0.25">
      <c r="A134" s="113" t="s">
        <v>401</v>
      </c>
      <c r="B134" s="23" t="s">
        <v>399</v>
      </c>
      <c r="C134" s="1">
        <v>104033</v>
      </c>
      <c r="D134" s="3"/>
      <c r="E134" s="27" t="s">
        <v>183</v>
      </c>
      <c r="F134" s="25" t="s">
        <v>56</v>
      </c>
      <c r="G134" s="25" t="s">
        <v>346</v>
      </c>
      <c r="H134" s="25" t="s">
        <v>346</v>
      </c>
      <c r="I134" s="25" t="s">
        <v>72</v>
      </c>
      <c r="J134" s="6">
        <v>104033</v>
      </c>
      <c r="K134" s="26"/>
      <c r="L134" s="26"/>
      <c r="M134" s="26"/>
      <c r="N134" s="26"/>
      <c r="O134" s="26"/>
      <c r="P134" s="26"/>
      <c r="Q134" s="26"/>
      <c r="R134" s="26"/>
      <c r="S134" s="26"/>
      <c r="T134" s="26"/>
      <c r="U134" s="26"/>
      <c r="V134" s="26"/>
      <c r="W134" s="26"/>
      <c r="X134" s="26"/>
      <c r="Y134" s="26"/>
      <c r="Z134" s="26"/>
      <c r="AA134" s="26"/>
      <c r="AB134" s="26"/>
      <c r="AC134" s="26"/>
      <c r="AD134" s="26"/>
    </row>
    <row r="135" spans="1:30" s="32" customFormat="1" ht="144" x14ac:dyDescent="0.25">
      <c r="A135" s="13" t="s">
        <v>126</v>
      </c>
      <c r="B135" s="23" t="s">
        <v>79</v>
      </c>
      <c r="C135" s="1">
        <v>4000</v>
      </c>
      <c r="D135" s="3"/>
      <c r="E135" s="27"/>
      <c r="F135" s="25" t="s">
        <v>56</v>
      </c>
      <c r="G135" s="25"/>
      <c r="H135" s="25"/>
      <c r="I135" s="25"/>
      <c r="J135" s="2">
        <v>4000</v>
      </c>
      <c r="K135" s="26"/>
      <c r="L135" s="26"/>
      <c r="M135" s="26"/>
      <c r="N135" s="26"/>
      <c r="O135" s="26"/>
      <c r="P135" s="26"/>
      <c r="Q135" s="26"/>
      <c r="R135" s="26"/>
      <c r="S135" s="26"/>
      <c r="T135" s="26"/>
      <c r="U135" s="26"/>
      <c r="V135" s="26"/>
      <c r="W135" s="26"/>
      <c r="X135" s="26"/>
      <c r="Y135" s="26"/>
      <c r="Z135" s="26"/>
      <c r="AA135" s="26"/>
      <c r="AB135" s="26"/>
      <c r="AC135" s="26"/>
      <c r="AD135" s="26"/>
    </row>
    <row r="136" spans="1:30" s="32" customFormat="1" ht="48" x14ac:dyDescent="0.25">
      <c r="A136" s="13" t="s">
        <v>127</v>
      </c>
      <c r="B136" s="23" t="s">
        <v>80</v>
      </c>
      <c r="C136" s="1">
        <v>6000</v>
      </c>
      <c r="D136" s="3"/>
      <c r="E136" s="27"/>
      <c r="F136" s="25" t="s">
        <v>56</v>
      </c>
      <c r="G136" s="25"/>
      <c r="H136" s="25"/>
      <c r="I136" s="25"/>
      <c r="J136" s="2">
        <v>6000</v>
      </c>
      <c r="K136" s="26"/>
      <c r="L136" s="26"/>
      <c r="M136" s="26"/>
      <c r="N136" s="26"/>
      <c r="O136" s="26"/>
      <c r="P136" s="26"/>
      <c r="Q136" s="26"/>
      <c r="R136" s="26"/>
      <c r="S136" s="26"/>
      <c r="T136" s="26"/>
      <c r="U136" s="26"/>
      <c r="V136" s="26"/>
      <c r="W136" s="26"/>
      <c r="X136" s="26"/>
      <c r="Y136" s="26"/>
      <c r="Z136" s="26"/>
      <c r="AA136" s="26"/>
      <c r="AB136" s="26"/>
      <c r="AC136" s="26"/>
      <c r="AD136" s="26"/>
    </row>
    <row r="137" spans="1:30" s="32" customFormat="1" ht="48" x14ac:dyDescent="0.25">
      <c r="A137" s="26" t="s">
        <v>434</v>
      </c>
      <c r="B137" s="23" t="s">
        <v>80</v>
      </c>
      <c r="C137" s="6">
        <v>5933.97</v>
      </c>
      <c r="D137" s="3"/>
      <c r="E137" s="47" t="s">
        <v>183</v>
      </c>
      <c r="F137" s="25" t="s">
        <v>56</v>
      </c>
      <c r="G137" s="25" t="s">
        <v>346</v>
      </c>
      <c r="H137" s="25" t="s">
        <v>346</v>
      </c>
      <c r="I137" s="25" t="s">
        <v>72</v>
      </c>
      <c r="J137" s="6">
        <v>5933.97</v>
      </c>
      <c r="K137" s="26"/>
      <c r="L137" s="26"/>
      <c r="M137" s="26"/>
      <c r="N137" s="26"/>
      <c r="O137" s="26"/>
      <c r="P137" s="26"/>
      <c r="Q137" s="26"/>
      <c r="R137" s="26"/>
      <c r="S137" s="26"/>
      <c r="T137" s="26"/>
      <c r="U137" s="26"/>
      <c r="V137" s="26"/>
      <c r="W137" s="26"/>
      <c r="X137" s="26"/>
      <c r="Y137" s="26"/>
      <c r="Z137" s="26"/>
      <c r="AA137" s="26"/>
      <c r="AB137" s="26"/>
      <c r="AC137" s="26"/>
      <c r="AD137" s="26"/>
    </row>
    <row r="138" spans="1:30" s="32" customFormat="1" ht="60" x14ac:dyDescent="0.25">
      <c r="A138" s="57" t="s">
        <v>128</v>
      </c>
      <c r="B138" s="58" t="s">
        <v>81</v>
      </c>
      <c r="C138" s="1">
        <v>7000</v>
      </c>
      <c r="D138" s="3"/>
      <c r="E138" s="27"/>
      <c r="F138" s="25" t="s">
        <v>56</v>
      </c>
      <c r="G138" s="25"/>
      <c r="H138" s="25"/>
      <c r="I138" s="25"/>
      <c r="J138" s="2">
        <v>7000</v>
      </c>
      <c r="K138" s="26"/>
      <c r="L138" s="26"/>
      <c r="M138" s="26"/>
      <c r="N138" s="26"/>
      <c r="O138" s="26"/>
      <c r="P138" s="26"/>
      <c r="Q138" s="26"/>
      <c r="R138" s="26"/>
      <c r="S138" s="26"/>
      <c r="T138" s="26"/>
      <c r="U138" s="26"/>
      <c r="V138" s="26"/>
      <c r="W138" s="26"/>
      <c r="X138" s="26"/>
      <c r="Y138" s="26"/>
      <c r="Z138" s="26"/>
      <c r="AA138" s="26"/>
      <c r="AB138" s="26"/>
      <c r="AC138" s="26"/>
      <c r="AD138" s="26"/>
    </row>
    <row r="139" spans="1:30" s="32" customFormat="1" ht="108" x14ac:dyDescent="0.25">
      <c r="A139" s="57" t="s">
        <v>129</v>
      </c>
      <c r="B139" s="58" t="s">
        <v>82</v>
      </c>
      <c r="C139" s="1">
        <v>150000</v>
      </c>
      <c r="D139" s="3"/>
      <c r="E139" s="27"/>
      <c r="F139" s="25" t="s">
        <v>56</v>
      </c>
      <c r="G139" s="25"/>
      <c r="H139" s="25"/>
      <c r="I139" s="25"/>
      <c r="J139" s="2">
        <v>150000</v>
      </c>
      <c r="K139" s="26"/>
      <c r="L139" s="26"/>
      <c r="M139" s="26"/>
      <c r="N139" s="26"/>
      <c r="O139" s="26"/>
      <c r="P139" s="26"/>
      <c r="Q139" s="26"/>
      <c r="R139" s="26"/>
      <c r="S139" s="26"/>
      <c r="T139" s="26"/>
      <c r="U139" s="26"/>
      <c r="V139" s="26"/>
      <c r="W139" s="26"/>
      <c r="X139" s="26"/>
      <c r="Y139" s="26"/>
      <c r="Z139" s="26"/>
      <c r="AA139" s="26"/>
      <c r="AB139" s="26"/>
      <c r="AC139" s="26"/>
      <c r="AD139" s="26"/>
    </row>
    <row r="140" spans="1:30" s="32" customFormat="1" ht="36" customHeight="1" x14ac:dyDescent="0.25">
      <c r="A140" s="50" t="s">
        <v>219</v>
      </c>
      <c r="B140" s="58" t="s">
        <v>42</v>
      </c>
      <c r="C140" s="1">
        <v>96000</v>
      </c>
      <c r="D140" s="3">
        <v>50</v>
      </c>
      <c r="E140" s="27" t="s">
        <v>198</v>
      </c>
      <c r="F140" s="25" t="s">
        <v>56</v>
      </c>
      <c r="G140" s="25" t="s">
        <v>199</v>
      </c>
      <c r="H140" s="25" t="s">
        <v>199</v>
      </c>
      <c r="I140" s="25" t="s">
        <v>200</v>
      </c>
      <c r="J140" s="27">
        <v>28642.09</v>
      </c>
      <c r="K140" s="26"/>
      <c r="L140" s="26"/>
      <c r="M140" s="26"/>
      <c r="N140" s="26"/>
      <c r="O140" s="26"/>
      <c r="P140" s="26"/>
      <c r="Q140" s="26"/>
      <c r="R140" s="26"/>
      <c r="S140" s="26"/>
      <c r="T140" s="26"/>
      <c r="U140" s="26"/>
      <c r="V140" s="26"/>
      <c r="W140" s="26"/>
      <c r="X140" s="26"/>
      <c r="Y140" s="26"/>
      <c r="Z140" s="26"/>
      <c r="AA140" s="26"/>
      <c r="AB140" s="26"/>
      <c r="AC140" s="26"/>
      <c r="AD140" s="26"/>
    </row>
    <row r="141" spans="1:30" s="32" customFormat="1" x14ac:dyDescent="0.25">
      <c r="A141" s="54" t="s">
        <v>336</v>
      </c>
      <c r="B141" s="58" t="s">
        <v>42</v>
      </c>
      <c r="C141" s="1"/>
      <c r="D141" s="3">
        <v>50</v>
      </c>
      <c r="E141" s="27" t="s">
        <v>198</v>
      </c>
      <c r="F141" s="25" t="s">
        <v>56</v>
      </c>
      <c r="G141" s="55">
        <v>46054</v>
      </c>
      <c r="H141" s="55">
        <v>45689</v>
      </c>
      <c r="I141" s="25" t="s">
        <v>200</v>
      </c>
      <c r="J141" s="56">
        <v>15778.24</v>
      </c>
      <c r="K141" s="26"/>
      <c r="L141" s="26"/>
      <c r="M141" s="26"/>
      <c r="N141" s="26"/>
      <c r="O141" s="26"/>
      <c r="P141" s="26"/>
      <c r="Q141" s="26"/>
      <c r="R141" s="26"/>
      <c r="S141" s="26"/>
      <c r="T141" s="26"/>
      <c r="U141" s="26"/>
      <c r="V141" s="26"/>
      <c r="W141" s="26"/>
      <c r="X141" s="26"/>
      <c r="Y141" s="26"/>
      <c r="Z141" s="26"/>
      <c r="AA141" s="26"/>
      <c r="AB141" s="26"/>
      <c r="AC141" s="26"/>
      <c r="AD141" s="26"/>
    </row>
    <row r="142" spans="1:30" s="32" customFormat="1" ht="48" x14ac:dyDescent="0.25">
      <c r="A142" s="57" t="s">
        <v>130</v>
      </c>
      <c r="B142" s="58" t="s">
        <v>83</v>
      </c>
      <c r="C142" s="1">
        <v>200000</v>
      </c>
      <c r="D142" s="3"/>
      <c r="E142" s="27"/>
      <c r="F142" s="25" t="s">
        <v>56</v>
      </c>
      <c r="G142" s="25"/>
      <c r="H142" s="25"/>
      <c r="I142" s="25"/>
      <c r="J142" s="2">
        <v>200000</v>
      </c>
      <c r="K142" s="26"/>
      <c r="L142" s="26"/>
      <c r="M142" s="26"/>
      <c r="N142" s="26"/>
      <c r="O142" s="26"/>
      <c r="P142" s="26"/>
      <c r="Q142" s="26"/>
      <c r="R142" s="26"/>
      <c r="S142" s="26"/>
      <c r="T142" s="26"/>
      <c r="U142" s="26"/>
      <c r="V142" s="26"/>
      <c r="W142" s="26"/>
      <c r="X142" s="26"/>
      <c r="Y142" s="26"/>
      <c r="Z142" s="26"/>
      <c r="AA142" s="26"/>
      <c r="AB142" s="26"/>
      <c r="AC142" s="26"/>
      <c r="AD142" s="26"/>
    </row>
    <row r="143" spans="1:30" s="32" customFormat="1" ht="36" x14ac:dyDescent="0.25">
      <c r="A143" s="59" t="s">
        <v>265</v>
      </c>
      <c r="B143" s="131" t="s">
        <v>261</v>
      </c>
      <c r="C143" s="1">
        <v>10652.35</v>
      </c>
      <c r="D143" s="3">
        <f>80+25</f>
        <v>105</v>
      </c>
      <c r="E143" s="47" t="s">
        <v>183</v>
      </c>
      <c r="F143" s="60" t="s">
        <v>56</v>
      </c>
      <c r="G143" s="25" t="s">
        <v>185</v>
      </c>
      <c r="H143" s="60" t="s">
        <v>213</v>
      </c>
      <c r="I143" s="25" t="s">
        <v>200</v>
      </c>
      <c r="J143" s="8">
        <v>10652.35</v>
      </c>
      <c r="K143" s="26"/>
      <c r="L143" s="26"/>
      <c r="M143" s="26"/>
      <c r="N143" s="26"/>
      <c r="O143" s="26"/>
      <c r="P143" s="26"/>
      <c r="Q143" s="26"/>
      <c r="R143" s="26"/>
      <c r="S143" s="26"/>
      <c r="T143" s="26"/>
      <c r="U143" s="26"/>
      <c r="V143" s="26"/>
      <c r="W143" s="26"/>
      <c r="X143" s="26"/>
      <c r="Y143" s="26"/>
      <c r="Z143" s="26"/>
      <c r="AA143" s="26"/>
      <c r="AB143" s="26"/>
      <c r="AC143" s="26"/>
      <c r="AD143" s="26"/>
    </row>
    <row r="144" spans="1:30" s="32" customFormat="1" ht="24" x14ac:dyDescent="0.25">
      <c r="A144" s="26" t="s">
        <v>222</v>
      </c>
      <c r="B144" s="58" t="s">
        <v>223</v>
      </c>
      <c r="C144" s="1">
        <f>15*140</f>
        <v>2100</v>
      </c>
      <c r="D144" s="3"/>
      <c r="E144" s="47" t="s">
        <v>183</v>
      </c>
      <c r="F144" s="60" t="s">
        <v>56</v>
      </c>
      <c r="G144" s="25" t="s">
        <v>185</v>
      </c>
      <c r="H144" s="25" t="s">
        <v>185</v>
      </c>
      <c r="I144" s="25" t="s">
        <v>72</v>
      </c>
      <c r="J144" s="5">
        <v>2100</v>
      </c>
      <c r="K144" s="26"/>
      <c r="L144" s="26"/>
      <c r="M144" s="26"/>
      <c r="N144" s="26"/>
      <c r="O144" s="26"/>
      <c r="P144" s="26"/>
      <c r="Q144" s="26"/>
      <c r="R144" s="26"/>
      <c r="S144" s="26"/>
      <c r="T144" s="26"/>
      <c r="U144" s="26"/>
      <c r="V144" s="26"/>
      <c r="W144" s="26"/>
      <c r="X144" s="26"/>
      <c r="Y144" s="26"/>
      <c r="Z144" s="26"/>
      <c r="AA144" s="26"/>
      <c r="AB144" s="26"/>
      <c r="AC144" s="26"/>
      <c r="AD144" s="26"/>
    </row>
    <row r="145" spans="1:30" s="32" customFormat="1" ht="72" x14ac:dyDescent="0.25">
      <c r="A145" s="26" t="s">
        <v>227</v>
      </c>
      <c r="B145" s="58" t="s">
        <v>270</v>
      </c>
      <c r="C145" s="66">
        <v>1950</v>
      </c>
      <c r="D145" s="67"/>
      <c r="E145" s="47" t="s">
        <v>183</v>
      </c>
      <c r="F145" s="60" t="s">
        <v>56</v>
      </c>
      <c r="G145" s="25" t="s">
        <v>185</v>
      </c>
      <c r="H145" s="60" t="s">
        <v>213</v>
      </c>
      <c r="I145" s="60" t="s">
        <v>72</v>
      </c>
      <c r="J145" s="114">
        <v>1170</v>
      </c>
      <c r="K145" s="26"/>
      <c r="L145" s="26"/>
      <c r="M145" s="26"/>
      <c r="N145" s="26"/>
      <c r="O145" s="26"/>
      <c r="P145" s="26"/>
      <c r="Q145" s="26"/>
      <c r="R145" s="26"/>
      <c r="S145" s="26"/>
      <c r="T145" s="26"/>
      <c r="U145" s="26"/>
      <c r="V145" s="26"/>
      <c r="W145" s="26"/>
      <c r="X145" s="26"/>
      <c r="Y145" s="26"/>
      <c r="Z145" s="26"/>
      <c r="AA145" s="26"/>
      <c r="AB145" s="26"/>
      <c r="AC145" s="26"/>
      <c r="AD145" s="26"/>
    </row>
    <row r="146" spans="1:30" s="32" customFormat="1" ht="48" x14ac:dyDescent="0.25">
      <c r="A146" s="26" t="s">
        <v>260</v>
      </c>
      <c r="B146" s="131" t="s">
        <v>83</v>
      </c>
      <c r="C146" s="66">
        <v>300</v>
      </c>
      <c r="D146" s="67">
        <v>1</v>
      </c>
      <c r="E146" s="47" t="s">
        <v>183</v>
      </c>
      <c r="F146" s="60" t="s">
        <v>56</v>
      </c>
      <c r="G146" s="25" t="s">
        <v>185</v>
      </c>
      <c r="H146" s="60" t="s">
        <v>213</v>
      </c>
      <c r="I146" s="25" t="s">
        <v>72</v>
      </c>
      <c r="J146" s="114">
        <v>200</v>
      </c>
      <c r="K146" s="26"/>
      <c r="L146" s="26"/>
      <c r="M146" s="26"/>
      <c r="N146" s="26"/>
      <c r="O146" s="26"/>
      <c r="P146" s="26"/>
      <c r="Q146" s="26"/>
      <c r="R146" s="26"/>
      <c r="S146" s="26"/>
      <c r="T146" s="26"/>
      <c r="U146" s="26"/>
      <c r="V146" s="26"/>
      <c r="W146" s="26"/>
      <c r="X146" s="26"/>
      <c r="Y146" s="26"/>
      <c r="Z146" s="26"/>
      <c r="AA146" s="26"/>
      <c r="AB146" s="26"/>
      <c r="AC146" s="26"/>
      <c r="AD146" s="26"/>
    </row>
    <row r="147" spans="1:30" s="32" customFormat="1" ht="156" x14ac:dyDescent="0.25">
      <c r="A147" s="26" t="s">
        <v>269</v>
      </c>
      <c r="B147" s="131" t="s">
        <v>268</v>
      </c>
      <c r="C147" s="66">
        <v>5950</v>
      </c>
      <c r="D147" s="67">
        <v>1</v>
      </c>
      <c r="E147" s="47" t="s">
        <v>183</v>
      </c>
      <c r="F147" s="60" t="s">
        <v>56</v>
      </c>
      <c r="G147" s="25" t="s">
        <v>185</v>
      </c>
      <c r="H147" s="60" t="s">
        <v>213</v>
      </c>
      <c r="I147" s="25" t="s">
        <v>72</v>
      </c>
      <c r="J147" s="114">
        <v>3996</v>
      </c>
      <c r="K147" s="26"/>
      <c r="L147" s="26"/>
      <c r="M147" s="26"/>
      <c r="N147" s="26"/>
      <c r="O147" s="26"/>
      <c r="P147" s="26"/>
      <c r="Q147" s="26"/>
      <c r="R147" s="26"/>
      <c r="S147" s="26"/>
      <c r="T147" s="26"/>
      <c r="U147" s="26"/>
      <c r="V147" s="26"/>
      <c r="W147" s="26"/>
      <c r="X147" s="26"/>
      <c r="Y147" s="26"/>
      <c r="Z147" s="26"/>
      <c r="AA147" s="26"/>
      <c r="AB147" s="26"/>
      <c r="AC147" s="26"/>
      <c r="AD147" s="26"/>
    </row>
    <row r="148" spans="1:30" s="32" customFormat="1" ht="36" x14ac:dyDescent="0.25">
      <c r="A148" s="26" t="s">
        <v>359</v>
      </c>
      <c r="B148" s="131" t="s">
        <v>268</v>
      </c>
      <c r="C148" s="66">
        <v>2.21</v>
      </c>
      <c r="D148" s="67">
        <v>150</v>
      </c>
      <c r="E148" s="47" t="s">
        <v>183</v>
      </c>
      <c r="F148" s="60" t="s">
        <v>56</v>
      </c>
      <c r="G148" s="25" t="s">
        <v>213</v>
      </c>
      <c r="H148" s="60" t="s">
        <v>346</v>
      </c>
      <c r="I148" s="25" t="s">
        <v>72</v>
      </c>
      <c r="J148" s="114">
        <f>C148*D148</f>
        <v>331.5</v>
      </c>
      <c r="K148" s="26"/>
      <c r="L148" s="26"/>
      <c r="M148" s="26"/>
      <c r="N148" s="26"/>
      <c r="O148" s="26"/>
      <c r="P148" s="26"/>
      <c r="Q148" s="26"/>
      <c r="R148" s="26"/>
      <c r="S148" s="26"/>
      <c r="T148" s="26"/>
      <c r="U148" s="26"/>
      <c r="V148" s="26"/>
      <c r="W148" s="26"/>
      <c r="X148" s="26"/>
      <c r="Y148" s="26"/>
      <c r="Z148" s="26"/>
      <c r="AA148" s="26"/>
      <c r="AB148" s="26"/>
      <c r="AC148" s="26"/>
      <c r="AD148" s="26"/>
    </row>
    <row r="149" spans="1:30" s="32" customFormat="1" ht="36" x14ac:dyDescent="0.25">
      <c r="A149" s="26" t="s">
        <v>355</v>
      </c>
      <c r="B149" s="131" t="s">
        <v>268</v>
      </c>
      <c r="C149" s="66">
        <v>4.97</v>
      </c>
      <c r="D149" s="67">
        <v>150</v>
      </c>
      <c r="E149" s="47" t="s">
        <v>183</v>
      </c>
      <c r="F149" s="60" t="s">
        <v>56</v>
      </c>
      <c r="G149" s="25" t="s">
        <v>213</v>
      </c>
      <c r="H149" s="60" t="s">
        <v>346</v>
      </c>
      <c r="I149" s="25" t="s">
        <v>72</v>
      </c>
      <c r="J149" s="114">
        <f t="shared" ref="J149:J153" si="6">C149*D149</f>
        <v>745.5</v>
      </c>
      <c r="K149" s="26"/>
      <c r="L149" s="26"/>
      <c r="M149" s="26"/>
      <c r="N149" s="26"/>
      <c r="O149" s="26"/>
      <c r="P149" s="26"/>
      <c r="Q149" s="26"/>
      <c r="R149" s="26"/>
      <c r="S149" s="26"/>
      <c r="T149" s="26"/>
      <c r="U149" s="26"/>
      <c r="V149" s="26"/>
      <c r="W149" s="26"/>
      <c r="X149" s="26"/>
      <c r="Y149" s="26"/>
      <c r="Z149" s="26"/>
      <c r="AA149" s="26"/>
      <c r="AB149" s="26"/>
      <c r="AC149" s="26"/>
      <c r="AD149" s="26"/>
    </row>
    <row r="150" spans="1:30" s="32" customFormat="1" ht="36" x14ac:dyDescent="0.25">
      <c r="A150" s="26" t="s">
        <v>356</v>
      </c>
      <c r="B150" s="131" t="s">
        <v>268</v>
      </c>
      <c r="C150" s="66">
        <v>0.85</v>
      </c>
      <c r="D150" s="67">
        <v>150</v>
      </c>
      <c r="E150" s="47" t="s">
        <v>183</v>
      </c>
      <c r="F150" s="60" t="s">
        <v>56</v>
      </c>
      <c r="G150" s="25" t="s">
        <v>213</v>
      </c>
      <c r="H150" s="60" t="s">
        <v>346</v>
      </c>
      <c r="I150" s="25" t="s">
        <v>72</v>
      </c>
      <c r="J150" s="114">
        <f t="shared" si="6"/>
        <v>127.5</v>
      </c>
      <c r="K150" s="26"/>
      <c r="L150" s="26"/>
      <c r="M150" s="26"/>
      <c r="N150" s="26"/>
      <c r="O150" s="26"/>
      <c r="P150" s="26"/>
      <c r="Q150" s="26"/>
      <c r="R150" s="26"/>
      <c r="S150" s="26"/>
      <c r="T150" s="26"/>
      <c r="U150" s="26"/>
      <c r="V150" s="26"/>
      <c r="W150" s="26"/>
      <c r="X150" s="26"/>
      <c r="Y150" s="26"/>
      <c r="Z150" s="26"/>
      <c r="AA150" s="26"/>
      <c r="AB150" s="26"/>
      <c r="AC150" s="26"/>
      <c r="AD150" s="26"/>
    </row>
    <row r="151" spans="1:30" s="32" customFormat="1" ht="36" x14ac:dyDescent="0.25">
      <c r="A151" s="26" t="s">
        <v>357</v>
      </c>
      <c r="B151" s="131" t="s">
        <v>268</v>
      </c>
      <c r="C151" s="66">
        <v>56.25</v>
      </c>
      <c r="D151" s="67">
        <v>4</v>
      </c>
      <c r="E151" s="47" t="s">
        <v>183</v>
      </c>
      <c r="F151" s="60" t="s">
        <v>56</v>
      </c>
      <c r="G151" s="25" t="s">
        <v>213</v>
      </c>
      <c r="H151" s="60" t="s">
        <v>346</v>
      </c>
      <c r="I151" s="25" t="s">
        <v>72</v>
      </c>
      <c r="J151" s="114">
        <f t="shared" si="6"/>
        <v>225</v>
      </c>
      <c r="K151" s="26"/>
      <c r="L151" s="26"/>
      <c r="M151" s="26"/>
      <c r="N151" s="26"/>
      <c r="O151" s="26"/>
      <c r="P151" s="26"/>
      <c r="Q151" s="26"/>
      <c r="R151" s="26"/>
      <c r="S151" s="26"/>
      <c r="T151" s="26"/>
      <c r="U151" s="26"/>
      <c r="V151" s="26"/>
      <c r="W151" s="26"/>
      <c r="X151" s="26"/>
      <c r="Y151" s="26"/>
      <c r="Z151" s="26"/>
      <c r="AA151" s="26"/>
      <c r="AB151" s="26"/>
      <c r="AC151" s="26"/>
      <c r="AD151" s="26"/>
    </row>
    <row r="152" spans="1:30" s="32" customFormat="1" ht="36" x14ac:dyDescent="0.25">
      <c r="A152" s="26" t="s">
        <v>358</v>
      </c>
      <c r="B152" s="131" t="s">
        <v>268</v>
      </c>
      <c r="C152" s="66">
        <v>19.97</v>
      </c>
      <c r="D152" s="67">
        <v>50</v>
      </c>
      <c r="E152" s="47" t="s">
        <v>183</v>
      </c>
      <c r="F152" s="60" t="s">
        <v>56</v>
      </c>
      <c r="G152" s="25" t="s">
        <v>213</v>
      </c>
      <c r="H152" s="60" t="s">
        <v>346</v>
      </c>
      <c r="I152" s="25" t="s">
        <v>72</v>
      </c>
      <c r="J152" s="114">
        <f t="shared" si="6"/>
        <v>998.5</v>
      </c>
      <c r="K152" s="26"/>
      <c r="L152" s="26"/>
      <c r="M152" s="26"/>
      <c r="N152" s="26"/>
      <c r="O152" s="26"/>
      <c r="P152" s="26"/>
      <c r="Q152" s="26"/>
      <c r="R152" s="26"/>
      <c r="S152" s="26"/>
      <c r="T152" s="26"/>
      <c r="U152" s="26"/>
      <c r="V152" s="26"/>
      <c r="W152" s="26"/>
      <c r="X152" s="26"/>
      <c r="Y152" s="26"/>
      <c r="Z152" s="26"/>
      <c r="AA152" s="26"/>
      <c r="AB152" s="26"/>
      <c r="AC152" s="26"/>
      <c r="AD152" s="26"/>
    </row>
    <row r="153" spans="1:30" s="32" customFormat="1" ht="36" x14ac:dyDescent="0.25">
      <c r="A153" s="26" t="s">
        <v>360</v>
      </c>
      <c r="B153" s="131" t="s">
        <v>268</v>
      </c>
      <c r="C153" s="66">
        <v>2.4500000000000002</v>
      </c>
      <c r="D153" s="67">
        <v>150</v>
      </c>
      <c r="E153" s="47" t="s">
        <v>183</v>
      </c>
      <c r="F153" s="60" t="s">
        <v>56</v>
      </c>
      <c r="G153" s="25" t="s">
        <v>213</v>
      </c>
      <c r="H153" s="60" t="s">
        <v>346</v>
      </c>
      <c r="I153" s="25" t="s">
        <v>72</v>
      </c>
      <c r="J153" s="114">
        <f t="shared" si="6"/>
        <v>367.5</v>
      </c>
      <c r="K153" s="26"/>
      <c r="L153" s="26"/>
      <c r="M153" s="26"/>
      <c r="N153" s="26"/>
      <c r="O153" s="26"/>
      <c r="P153" s="26"/>
      <c r="Q153" s="26"/>
      <c r="R153" s="26"/>
      <c r="S153" s="26"/>
      <c r="T153" s="26"/>
      <c r="U153" s="26"/>
      <c r="V153" s="26"/>
      <c r="W153" s="26"/>
      <c r="X153" s="26"/>
      <c r="Y153" s="26"/>
      <c r="Z153" s="26"/>
      <c r="AA153" s="26"/>
      <c r="AB153" s="26"/>
      <c r="AC153" s="26"/>
      <c r="AD153" s="26"/>
    </row>
    <row r="154" spans="1:30" s="32" customFormat="1" ht="48" x14ac:dyDescent="0.25">
      <c r="A154" s="26" t="s">
        <v>376</v>
      </c>
      <c r="B154" s="131" t="s">
        <v>268</v>
      </c>
      <c r="C154" s="66">
        <f>18485+1800+2935+7647.5</f>
        <v>30867.5</v>
      </c>
      <c r="D154" s="67">
        <v>891</v>
      </c>
      <c r="E154" s="47" t="s">
        <v>377</v>
      </c>
      <c r="F154" s="60" t="s">
        <v>56</v>
      </c>
      <c r="G154" s="60" t="s">
        <v>346</v>
      </c>
      <c r="H154" s="60" t="s">
        <v>346</v>
      </c>
      <c r="I154" s="60" t="s">
        <v>72</v>
      </c>
      <c r="J154" s="114">
        <v>30867.5</v>
      </c>
      <c r="K154" s="26"/>
      <c r="L154" s="26"/>
      <c r="M154" s="26"/>
      <c r="N154" s="26"/>
      <c r="O154" s="26"/>
      <c r="P154" s="26"/>
      <c r="Q154" s="26"/>
      <c r="R154" s="26"/>
      <c r="S154" s="26"/>
      <c r="T154" s="26"/>
      <c r="U154" s="26"/>
      <c r="V154" s="26"/>
      <c r="W154" s="26"/>
      <c r="X154" s="26"/>
      <c r="Y154" s="26"/>
      <c r="Z154" s="26"/>
      <c r="AA154" s="26"/>
      <c r="AB154" s="26"/>
      <c r="AC154" s="26"/>
      <c r="AD154" s="26"/>
    </row>
    <row r="155" spans="1:30" s="32" customFormat="1" ht="132" x14ac:dyDescent="0.25">
      <c r="A155" s="26" t="s">
        <v>386</v>
      </c>
      <c r="B155" s="131" t="s">
        <v>268</v>
      </c>
      <c r="C155" s="66">
        <v>4200</v>
      </c>
      <c r="D155" s="67" t="s">
        <v>387</v>
      </c>
      <c r="E155" s="47" t="s">
        <v>183</v>
      </c>
      <c r="F155" s="60" t="s">
        <v>56</v>
      </c>
      <c r="G155" s="60" t="s">
        <v>346</v>
      </c>
      <c r="H155" s="60" t="s">
        <v>346</v>
      </c>
      <c r="I155" s="60" t="s">
        <v>72</v>
      </c>
      <c r="J155" s="114">
        <v>4200</v>
      </c>
      <c r="K155" s="26"/>
      <c r="L155" s="26"/>
      <c r="M155" s="26"/>
      <c r="N155" s="26"/>
      <c r="O155" s="26"/>
      <c r="P155" s="26"/>
      <c r="Q155" s="26"/>
      <c r="R155" s="26"/>
      <c r="S155" s="26"/>
      <c r="T155" s="26"/>
      <c r="U155" s="26"/>
      <c r="V155" s="26"/>
      <c r="W155" s="26"/>
      <c r="X155" s="26"/>
      <c r="Y155" s="26"/>
      <c r="Z155" s="26"/>
      <c r="AA155" s="26"/>
      <c r="AB155" s="26"/>
      <c r="AC155" s="26"/>
      <c r="AD155" s="26"/>
    </row>
    <row r="156" spans="1:30" s="32" customFormat="1" ht="36" x14ac:dyDescent="0.25">
      <c r="A156" s="26" t="s">
        <v>394</v>
      </c>
      <c r="B156" s="131" t="s">
        <v>268</v>
      </c>
      <c r="C156" s="66">
        <v>260</v>
      </c>
      <c r="D156" s="67">
        <v>50</v>
      </c>
      <c r="E156" s="47" t="s">
        <v>183</v>
      </c>
      <c r="F156" s="60" t="s">
        <v>56</v>
      </c>
      <c r="G156" s="60" t="s">
        <v>346</v>
      </c>
      <c r="H156" s="60" t="s">
        <v>346</v>
      </c>
      <c r="I156" s="60" t="s">
        <v>72</v>
      </c>
      <c r="J156" s="115">
        <v>260</v>
      </c>
      <c r="K156" s="26"/>
      <c r="L156" s="26"/>
      <c r="M156" s="26"/>
      <c r="N156" s="26"/>
      <c r="O156" s="26"/>
      <c r="P156" s="26"/>
      <c r="Q156" s="26"/>
      <c r="R156" s="26"/>
      <c r="S156" s="26"/>
      <c r="T156" s="26"/>
      <c r="U156" s="26"/>
      <c r="V156" s="26"/>
      <c r="W156" s="26"/>
      <c r="X156" s="26"/>
      <c r="Y156" s="26"/>
      <c r="Z156" s="26"/>
      <c r="AA156" s="26"/>
      <c r="AB156" s="26"/>
      <c r="AC156" s="26"/>
      <c r="AD156" s="26"/>
    </row>
    <row r="157" spans="1:30" s="32" customFormat="1" ht="36" x14ac:dyDescent="0.25">
      <c r="A157" s="26" t="s">
        <v>395</v>
      </c>
      <c r="B157" s="131" t="s">
        <v>268</v>
      </c>
      <c r="C157" s="66">
        <v>177</v>
      </c>
      <c r="D157" s="67">
        <v>1</v>
      </c>
      <c r="E157" s="47" t="s">
        <v>183</v>
      </c>
      <c r="F157" s="60" t="s">
        <v>56</v>
      </c>
      <c r="G157" s="60" t="s">
        <v>346</v>
      </c>
      <c r="H157" s="60" t="s">
        <v>346</v>
      </c>
      <c r="I157" s="60" t="s">
        <v>72</v>
      </c>
      <c r="J157" s="115">
        <v>177</v>
      </c>
      <c r="K157" s="26"/>
      <c r="L157" s="26"/>
      <c r="M157" s="26"/>
      <c r="N157" s="26"/>
      <c r="O157" s="26"/>
      <c r="P157" s="26"/>
      <c r="Q157" s="26"/>
      <c r="R157" s="26"/>
      <c r="S157" s="26"/>
      <c r="T157" s="26"/>
      <c r="U157" s="26"/>
      <c r="V157" s="26"/>
      <c r="W157" s="26"/>
      <c r="X157" s="26"/>
      <c r="Y157" s="26"/>
      <c r="Z157" s="26"/>
      <c r="AA157" s="26"/>
      <c r="AB157" s="26"/>
      <c r="AC157" s="26"/>
      <c r="AD157" s="26"/>
    </row>
    <row r="158" spans="1:30" s="32" customFormat="1" ht="36" x14ac:dyDescent="0.25">
      <c r="A158" s="26" t="s">
        <v>396</v>
      </c>
      <c r="B158" s="131" t="s">
        <v>268</v>
      </c>
      <c r="C158" s="66">
        <v>300</v>
      </c>
      <c r="D158" s="67">
        <v>50</v>
      </c>
      <c r="E158" s="47" t="s">
        <v>183</v>
      </c>
      <c r="F158" s="60" t="s">
        <v>56</v>
      </c>
      <c r="G158" s="60" t="s">
        <v>346</v>
      </c>
      <c r="H158" s="60" t="s">
        <v>346</v>
      </c>
      <c r="I158" s="60" t="s">
        <v>72</v>
      </c>
      <c r="J158" s="115">
        <v>300</v>
      </c>
      <c r="K158" s="26"/>
      <c r="L158" s="26"/>
      <c r="M158" s="26"/>
      <c r="N158" s="26"/>
      <c r="O158" s="26"/>
      <c r="P158" s="26"/>
      <c r="Q158" s="26"/>
      <c r="R158" s="26"/>
      <c r="S158" s="26"/>
      <c r="T158" s="26"/>
      <c r="U158" s="26"/>
      <c r="V158" s="26"/>
      <c r="W158" s="26"/>
      <c r="X158" s="26"/>
      <c r="Y158" s="26"/>
      <c r="Z158" s="26"/>
      <c r="AA158" s="26"/>
      <c r="AB158" s="26"/>
      <c r="AC158" s="26"/>
      <c r="AD158" s="26"/>
    </row>
    <row r="159" spans="1:30" s="32" customFormat="1" ht="36" x14ac:dyDescent="0.25">
      <c r="A159" s="26" t="s">
        <v>445</v>
      </c>
      <c r="B159" s="131" t="s">
        <v>268</v>
      </c>
      <c r="C159" s="66">
        <v>1050</v>
      </c>
      <c r="D159" s="67">
        <v>2</v>
      </c>
      <c r="E159" s="47" t="s">
        <v>441</v>
      </c>
      <c r="F159" s="60" t="s">
        <v>56</v>
      </c>
      <c r="G159" s="60" t="s">
        <v>346</v>
      </c>
      <c r="H159" s="60" t="s">
        <v>346</v>
      </c>
      <c r="I159" s="60" t="s">
        <v>72</v>
      </c>
      <c r="J159" s="85">
        <v>2100</v>
      </c>
      <c r="K159" s="26"/>
      <c r="L159" s="26"/>
      <c r="M159" s="26"/>
      <c r="N159" s="26"/>
      <c r="O159" s="26"/>
      <c r="P159" s="26"/>
      <c r="Q159" s="26"/>
      <c r="R159" s="26"/>
      <c r="S159" s="26"/>
      <c r="T159" s="26"/>
      <c r="U159" s="26"/>
      <c r="V159" s="26"/>
      <c r="W159" s="26"/>
      <c r="X159" s="26"/>
      <c r="Y159" s="26"/>
      <c r="Z159" s="26"/>
      <c r="AA159" s="26"/>
      <c r="AB159" s="26"/>
      <c r="AC159" s="26"/>
      <c r="AD159" s="26"/>
    </row>
    <row r="160" spans="1:30" s="32" customFormat="1" ht="36" x14ac:dyDescent="0.25">
      <c r="A160" s="26" t="s">
        <v>442</v>
      </c>
      <c r="B160" s="131" t="s">
        <v>268</v>
      </c>
      <c r="C160" s="66">
        <v>1120</v>
      </c>
      <c r="D160" s="67">
        <v>1</v>
      </c>
      <c r="E160" s="47" t="s">
        <v>441</v>
      </c>
      <c r="F160" s="60" t="s">
        <v>56</v>
      </c>
      <c r="G160" s="60" t="s">
        <v>346</v>
      </c>
      <c r="H160" s="60" t="s">
        <v>346</v>
      </c>
      <c r="I160" s="60" t="s">
        <v>72</v>
      </c>
      <c r="J160" s="85">
        <v>1120</v>
      </c>
      <c r="K160" s="26"/>
      <c r="L160" s="26"/>
      <c r="M160" s="26"/>
      <c r="N160" s="26"/>
      <c r="O160" s="26"/>
      <c r="P160" s="26"/>
      <c r="Q160" s="26"/>
      <c r="R160" s="26"/>
      <c r="S160" s="26"/>
      <c r="T160" s="26"/>
      <c r="U160" s="26"/>
      <c r="V160" s="26"/>
      <c r="W160" s="26"/>
      <c r="X160" s="26"/>
      <c r="Y160" s="26"/>
      <c r="Z160" s="26"/>
      <c r="AA160" s="26"/>
      <c r="AB160" s="26"/>
      <c r="AC160" s="26"/>
      <c r="AD160" s="26"/>
    </row>
    <row r="161" spans="1:30" s="32" customFormat="1" ht="36" x14ac:dyDescent="0.25">
      <c r="A161" s="26" t="s">
        <v>443</v>
      </c>
      <c r="B161" s="131" t="s">
        <v>268</v>
      </c>
      <c r="C161" s="66">
        <v>1026</v>
      </c>
      <c r="D161" s="67">
        <v>1</v>
      </c>
      <c r="E161" s="47" t="s">
        <v>441</v>
      </c>
      <c r="F161" s="60" t="s">
        <v>56</v>
      </c>
      <c r="G161" s="60" t="s">
        <v>346</v>
      </c>
      <c r="H161" s="60" t="s">
        <v>346</v>
      </c>
      <c r="I161" s="60" t="s">
        <v>72</v>
      </c>
      <c r="J161" s="85">
        <v>1026</v>
      </c>
      <c r="K161" s="26"/>
      <c r="L161" s="26"/>
      <c r="M161" s="26"/>
      <c r="N161" s="26"/>
      <c r="O161" s="26"/>
      <c r="P161" s="26"/>
      <c r="Q161" s="26"/>
      <c r="R161" s="26"/>
      <c r="S161" s="26"/>
      <c r="T161" s="26"/>
      <c r="U161" s="26"/>
      <c r="V161" s="26"/>
      <c r="W161" s="26"/>
      <c r="X161" s="26"/>
      <c r="Y161" s="26"/>
      <c r="Z161" s="26"/>
      <c r="AA161" s="26"/>
      <c r="AB161" s="26"/>
      <c r="AC161" s="26"/>
      <c r="AD161" s="26"/>
    </row>
    <row r="162" spans="1:30" s="32" customFormat="1" ht="48" x14ac:dyDescent="0.25">
      <c r="A162" s="13" t="s">
        <v>246</v>
      </c>
      <c r="B162" s="23" t="s">
        <v>247</v>
      </c>
      <c r="C162" s="61"/>
      <c r="D162" s="62"/>
      <c r="E162" s="63"/>
      <c r="F162" s="64"/>
      <c r="G162" s="64"/>
      <c r="H162" s="64"/>
      <c r="I162" s="64"/>
      <c r="J162" s="65"/>
      <c r="K162" s="26"/>
      <c r="L162" s="26"/>
      <c r="M162" s="26"/>
      <c r="N162" s="26"/>
      <c r="O162" s="26"/>
      <c r="P162" s="26"/>
      <c r="Q162" s="26"/>
      <c r="R162" s="26"/>
      <c r="S162" s="26"/>
      <c r="T162" s="26"/>
      <c r="U162" s="26"/>
      <c r="V162" s="26"/>
      <c r="W162" s="26"/>
      <c r="X162" s="26"/>
      <c r="Y162" s="26"/>
      <c r="Z162" s="26"/>
      <c r="AA162" s="26"/>
      <c r="AB162" s="26"/>
      <c r="AC162" s="26"/>
      <c r="AD162" s="26"/>
    </row>
    <row r="163" spans="1:30" s="32" customFormat="1" ht="36" x14ac:dyDescent="0.25">
      <c r="A163" s="26" t="s">
        <v>248</v>
      </c>
      <c r="B163" s="58" t="s">
        <v>249</v>
      </c>
      <c r="C163" s="66">
        <v>700</v>
      </c>
      <c r="D163" s="67"/>
      <c r="E163" s="47" t="s">
        <v>183</v>
      </c>
      <c r="F163" s="25" t="s">
        <v>56</v>
      </c>
      <c r="G163" s="25" t="s">
        <v>185</v>
      </c>
      <c r="H163" s="25" t="s">
        <v>185</v>
      </c>
      <c r="I163" s="25" t="s">
        <v>200</v>
      </c>
      <c r="J163" s="4">
        <v>700</v>
      </c>
      <c r="K163" s="26"/>
      <c r="L163" s="26"/>
      <c r="M163" s="26"/>
      <c r="N163" s="26"/>
      <c r="O163" s="26"/>
      <c r="P163" s="26"/>
      <c r="Q163" s="26"/>
      <c r="R163" s="26"/>
      <c r="S163" s="26"/>
      <c r="T163" s="26"/>
      <c r="U163" s="26"/>
      <c r="V163" s="26"/>
      <c r="W163" s="26"/>
      <c r="X163" s="26"/>
      <c r="Y163" s="26"/>
      <c r="Z163" s="26"/>
      <c r="AA163" s="26"/>
      <c r="AB163" s="26"/>
      <c r="AC163" s="26"/>
      <c r="AD163" s="26"/>
    </row>
    <row r="164" spans="1:30" s="32" customFormat="1" x14ac:dyDescent="0.25">
      <c r="A164" s="38" t="s">
        <v>85</v>
      </c>
      <c r="B164" s="58"/>
      <c r="C164" s="66"/>
      <c r="D164" s="67"/>
      <c r="E164" s="47"/>
      <c r="F164" s="60" t="s">
        <v>56</v>
      </c>
      <c r="G164" s="60"/>
      <c r="H164" s="60"/>
      <c r="I164" s="60"/>
      <c r="J164" s="65"/>
      <c r="K164" s="26"/>
      <c r="L164" s="26"/>
      <c r="M164" s="26"/>
      <c r="N164" s="26"/>
      <c r="O164" s="26"/>
      <c r="P164" s="26"/>
      <c r="Q164" s="26"/>
      <c r="R164" s="26"/>
      <c r="S164" s="26"/>
      <c r="T164" s="26"/>
      <c r="U164" s="26"/>
      <c r="V164" s="26"/>
      <c r="W164" s="26"/>
      <c r="X164" s="26"/>
      <c r="Y164" s="26"/>
      <c r="Z164" s="26"/>
      <c r="AA164" s="26"/>
      <c r="AB164" s="26"/>
      <c r="AC164" s="26"/>
      <c r="AD164" s="26"/>
    </row>
    <row r="165" spans="1:30" s="32" customFormat="1" ht="156" x14ac:dyDescent="0.25">
      <c r="A165" s="13" t="s">
        <v>86</v>
      </c>
      <c r="B165" s="23" t="s">
        <v>235</v>
      </c>
      <c r="C165" s="1">
        <v>3000</v>
      </c>
      <c r="D165" s="3"/>
      <c r="E165" s="27"/>
      <c r="F165" s="25" t="s">
        <v>56</v>
      </c>
      <c r="G165" s="25"/>
      <c r="H165" s="25"/>
      <c r="I165" s="25"/>
      <c r="J165" s="2">
        <v>3000</v>
      </c>
      <c r="K165" s="26"/>
      <c r="L165" s="26"/>
      <c r="M165" s="26"/>
      <c r="N165" s="26"/>
      <c r="O165" s="26"/>
      <c r="P165" s="26"/>
      <c r="Q165" s="26"/>
      <c r="R165" s="26"/>
      <c r="S165" s="26"/>
      <c r="T165" s="26"/>
      <c r="U165" s="26"/>
      <c r="V165" s="26"/>
      <c r="W165" s="26"/>
      <c r="X165" s="26"/>
      <c r="Y165" s="26"/>
      <c r="Z165" s="26"/>
      <c r="AA165" s="26"/>
      <c r="AB165" s="26"/>
      <c r="AC165" s="26"/>
      <c r="AD165" s="26"/>
    </row>
    <row r="166" spans="1:30" s="32" customFormat="1" ht="72" x14ac:dyDescent="0.25">
      <c r="A166" s="26" t="s">
        <v>287</v>
      </c>
      <c r="B166" s="23" t="s">
        <v>234</v>
      </c>
      <c r="C166" s="1">
        <v>9139.65</v>
      </c>
      <c r="D166" s="3"/>
      <c r="E166" s="27"/>
      <c r="F166" s="25"/>
      <c r="G166" s="25"/>
      <c r="H166" s="25"/>
      <c r="I166" s="23"/>
      <c r="J166" s="8">
        <v>9139.65</v>
      </c>
      <c r="K166" s="26"/>
      <c r="L166" s="26"/>
      <c r="M166" s="26"/>
      <c r="N166" s="26"/>
      <c r="O166" s="26"/>
      <c r="P166" s="26"/>
      <c r="Q166" s="26"/>
      <c r="R166" s="26"/>
      <c r="S166" s="26"/>
      <c r="T166" s="26"/>
      <c r="U166" s="26"/>
      <c r="V166" s="26"/>
      <c r="W166" s="26"/>
      <c r="X166" s="26"/>
      <c r="Y166" s="26"/>
      <c r="Z166" s="26"/>
      <c r="AA166" s="26"/>
      <c r="AB166" s="26"/>
      <c r="AC166" s="26"/>
      <c r="AD166" s="26"/>
    </row>
    <row r="167" spans="1:30" x14ac:dyDescent="0.2">
      <c r="A167" s="68" t="s">
        <v>174</v>
      </c>
      <c r="B167" s="69" t="s">
        <v>175</v>
      </c>
      <c r="C167" s="70"/>
      <c r="D167" s="106"/>
      <c r="E167" s="71"/>
      <c r="F167" s="25" t="s">
        <v>56</v>
      </c>
      <c r="G167" s="71"/>
      <c r="H167" s="71"/>
      <c r="I167" s="71"/>
      <c r="J167" s="72"/>
    </row>
    <row r="168" spans="1:30" ht="36" x14ac:dyDescent="0.2">
      <c r="A168" s="54" t="s">
        <v>172</v>
      </c>
      <c r="B168" s="58" t="s">
        <v>175</v>
      </c>
      <c r="C168" s="39" t="s">
        <v>173</v>
      </c>
      <c r="D168" s="106">
        <v>1</v>
      </c>
      <c r="E168" s="71"/>
      <c r="F168" s="25" t="s">
        <v>56</v>
      </c>
      <c r="G168" s="71"/>
      <c r="H168" s="71"/>
      <c r="I168" s="71"/>
      <c r="J168" s="29">
        <v>696</v>
      </c>
    </row>
    <row r="169" spans="1:30" s="32" customFormat="1" ht="36" x14ac:dyDescent="0.25">
      <c r="A169" s="13" t="s">
        <v>131</v>
      </c>
      <c r="B169" s="58" t="s">
        <v>84</v>
      </c>
      <c r="C169" s="1">
        <v>20000</v>
      </c>
      <c r="D169" s="3"/>
      <c r="E169" s="27"/>
      <c r="F169" s="25" t="s">
        <v>56</v>
      </c>
      <c r="G169" s="25"/>
      <c r="H169" s="25"/>
      <c r="I169" s="25"/>
      <c r="J169" s="2">
        <v>20000</v>
      </c>
      <c r="K169" s="26"/>
      <c r="L169" s="26"/>
      <c r="M169" s="26"/>
      <c r="N169" s="26"/>
      <c r="O169" s="26"/>
      <c r="P169" s="26"/>
      <c r="Q169" s="26"/>
      <c r="R169" s="26"/>
      <c r="S169" s="26"/>
      <c r="T169" s="26"/>
      <c r="U169" s="26"/>
      <c r="V169" s="26"/>
      <c r="W169" s="26"/>
      <c r="X169" s="26"/>
      <c r="Y169" s="26"/>
      <c r="Z169" s="26"/>
      <c r="AA169" s="26"/>
      <c r="AB169" s="26"/>
      <c r="AC169" s="26"/>
      <c r="AD169" s="26"/>
    </row>
    <row r="170" spans="1:30" s="32" customFormat="1" ht="216" x14ac:dyDescent="0.25">
      <c r="A170" s="13" t="s">
        <v>132</v>
      </c>
      <c r="B170" s="23" t="s">
        <v>87</v>
      </c>
      <c r="C170" s="1">
        <v>3000</v>
      </c>
      <c r="D170" s="3"/>
      <c r="E170" s="27"/>
      <c r="F170" s="25" t="s">
        <v>56</v>
      </c>
      <c r="G170" s="25"/>
      <c r="H170" s="25"/>
      <c r="I170" s="25"/>
      <c r="J170" s="2">
        <v>3000</v>
      </c>
      <c r="K170" s="26"/>
      <c r="L170" s="26"/>
      <c r="M170" s="26"/>
      <c r="N170" s="26"/>
      <c r="O170" s="26"/>
      <c r="P170" s="26"/>
      <c r="Q170" s="26"/>
      <c r="R170" s="26"/>
      <c r="S170" s="26"/>
      <c r="T170" s="26"/>
      <c r="U170" s="26"/>
      <c r="V170" s="26"/>
      <c r="W170" s="26"/>
      <c r="X170" s="26"/>
      <c r="Y170" s="26"/>
      <c r="Z170" s="26"/>
      <c r="AA170" s="26"/>
      <c r="AB170" s="26"/>
      <c r="AC170" s="26"/>
      <c r="AD170" s="26"/>
    </row>
    <row r="171" spans="1:30" s="32" customFormat="1" ht="48" x14ac:dyDescent="0.25">
      <c r="A171" s="13" t="s">
        <v>133</v>
      </c>
      <c r="B171" s="58" t="s">
        <v>88</v>
      </c>
      <c r="C171" s="1">
        <v>1000</v>
      </c>
      <c r="D171" s="3"/>
      <c r="E171" s="27"/>
      <c r="F171" s="25" t="s">
        <v>56</v>
      </c>
      <c r="G171" s="25"/>
      <c r="H171" s="25"/>
      <c r="I171" s="25"/>
      <c r="J171" s="2">
        <v>1000</v>
      </c>
      <c r="K171" s="26"/>
      <c r="L171" s="26"/>
      <c r="M171" s="26"/>
      <c r="N171" s="26"/>
      <c r="O171" s="26"/>
      <c r="P171" s="26"/>
      <c r="Q171" s="26"/>
      <c r="R171" s="26"/>
      <c r="S171" s="26"/>
      <c r="T171" s="26"/>
      <c r="U171" s="26"/>
      <c r="V171" s="26"/>
      <c r="W171" s="26"/>
      <c r="X171" s="26"/>
      <c r="Y171" s="26"/>
      <c r="Z171" s="26"/>
      <c r="AA171" s="26"/>
      <c r="AB171" s="26"/>
      <c r="AC171" s="26"/>
      <c r="AD171" s="26"/>
    </row>
    <row r="172" spans="1:30" s="32" customFormat="1" ht="48" x14ac:dyDescent="0.25">
      <c r="A172" s="13" t="s">
        <v>134</v>
      </c>
      <c r="B172" s="58" t="s">
        <v>89</v>
      </c>
      <c r="C172" s="1">
        <v>15000</v>
      </c>
      <c r="D172" s="3"/>
      <c r="E172" s="27"/>
      <c r="F172" s="25" t="s">
        <v>56</v>
      </c>
      <c r="G172" s="25"/>
      <c r="H172" s="25"/>
      <c r="I172" s="25"/>
      <c r="J172" s="2">
        <v>15000</v>
      </c>
      <c r="K172" s="26"/>
      <c r="L172" s="26"/>
      <c r="M172" s="26"/>
      <c r="N172" s="26"/>
      <c r="O172" s="26"/>
      <c r="P172" s="26"/>
      <c r="Q172" s="26"/>
      <c r="R172" s="26"/>
      <c r="S172" s="26"/>
      <c r="T172" s="26"/>
      <c r="U172" s="26"/>
      <c r="V172" s="26"/>
      <c r="W172" s="26"/>
      <c r="X172" s="26"/>
      <c r="Y172" s="26"/>
      <c r="Z172" s="26"/>
      <c r="AA172" s="26"/>
      <c r="AB172" s="26"/>
      <c r="AC172" s="26"/>
      <c r="AD172" s="26"/>
    </row>
    <row r="173" spans="1:30" s="32" customFormat="1" ht="48" x14ac:dyDescent="0.25">
      <c r="A173" s="26" t="s">
        <v>363</v>
      </c>
      <c r="B173" s="58" t="s">
        <v>89</v>
      </c>
      <c r="C173" s="1">
        <v>149.5</v>
      </c>
      <c r="D173" s="3"/>
      <c r="E173" s="27" t="s">
        <v>198</v>
      </c>
      <c r="F173" s="25" t="s">
        <v>56</v>
      </c>
      <c r="G173" s="25" t="s">
        <v>213</v>
      </c>
      <c r="H173" s="25" t="s">
        <v>213</v>
      </c>
      <c r="I173" s="25" t="s">
        <v>72</v>
      </c>
      <c r="J173" s="2">
        <f>29.9+44.85</f>
        <v>74.75</v>
      </c>
      <c r="K173" s="26"/>
      <c r="L173" s="26"/>
      <c r="M173" s="26"/>
      <c r="N173" s="26"/>
      <c r="O173" s="26"/>
      <c r="P173" s="26"/>
      <c r="Q173" s="26"/>
      <c r="R173" s="26"/>
      <c r="S173" s="26"/>
      <c r="T173" s="26"/>
      <c r="U173" s="26"/>
      <c r="V173" s="26"/>
      <c r="W173" s="26"/>
      <c r="X173" s="26"/>
      <c r="Y173" s="26"/>
      <c r="Z173" s="26"/>
      <c r="AA173" s="26"/>
      <c r="AB173" s="26"/>
      <c r="AC173" s="26"/>
      <c r="AD173" s="26"/>
    </row>
    <row r="174" spans="1:30" s="32" customFormat="1" ht="48" x14ac:dyDescent="0.25">
      <c r="A174" s="13" t="s">
        <v>135</v>
      </c>
      <c r="B174" s="58" t="s">
        <v>90</v>
      </c>
      <c r="C174" s="1">
        <v>40000</v>
      </c>
      <c r="D174" s="3"/>
      <c r="E174" s="27"/>
      <c r="F174" s="25" t="s">
        <v>56</v>
      </c>
      <c r="G174" s="25"/>
      <c r="H174" s="25"/>
      <c r="I174" s="25"/>
      <c r="J174" s="2">
        <v>40000</v>
      </c>
      <c r="K174" s="26"/>
      <c r="L174" s="26"/>
      <c r="M174" s="26"/>
      <c r="N174" s="26"/>
      <c r="O174" s="26"/>
      <c r="P174" s="26"/>
      <c r="Q174" s="26"/>
      <c r="R174" s="26"/>
      <c r="S174" s="26"/>
      <c r="T174" s="26"/>
      <c r="U174" s="26"/>
      <c r="V174" s="26"/>
      <c r="W174" s="26"/>
      <c r="X174" s="26"/>
      <c r="Y174" s="26"/>
      <c r="Z174" s="26"/>
      <c r="AA174" s="26"/>
      <c r="AB174" s="26"/>
      <c r="AC174" s="26"/>
      <c r="AD174" s="26"/>
    </row>
    <row r="175" spans="1:30" s="32" customFormat="1" ht="48" x14ac:dyDescent="0.25">
      <c r="A175" s="26" t="s">
        <v>220</v>
      </c>
      <c r="B175" s="58" t="s">
        <v>90</v>
      </c>
      <c r="C175" s="1">
        <v>63</v>
      </c>
      <c r="D175" s="3">
        <v>150</v>
      </c>
      <c r="E175" s="27" t="s">
        <v>198</v>
      </c>
      <c r="F175" s="25" t="s">
        <v>56</v>
      </c>
      <c r="G175" s="25" t="s">
        <v>213</v>
      </c>
      <c r="H175" s="25" t="s">
        <v>213</v>
      </c>
      <c r="I175" s="25" t="s">
        <v>72</v>
      </c>
      <c r="J175" s="2">
        <v>3000</v>
      </c>
      <c r="K175" s="26"/>
      <c r="L175" s="26"/>
      <c r="M175" s="26"/>
      <c r="N175" s="26"/>
      <c r="O175" s="26"/>
      <c r="P175" s="26"/>
      <c r="Q175" s="26"/>
      <c r="R175" s="26"/>
      <c r="S175" s="26"/>
      <c r="T175" s="26"/>
      <c r="U175" s="26"/>
      <c r="V175" s="26"/>
      <c r="W175" s="26"/>
      <c r="X175" s="26"/>
      <c r="Y175" s="26"/>
      <c r="Z175" s="26"/>
      <c r="AA175" s="26"/>
      <c r="AB175" s="26"/>
      <c r="AC175" s="26"/>
      <c r="AD175" s="26"/>
    </row>
    <row r="176" spans="1:30" s="32" customFormat="1" ht="48" x14ac:dyDescent="0.25">
      <c r="A176" s="40" t="s">
        <v>463</v>
      </c>
      <c r="B176" s="58" t="s">
        <v>335</v>
      </c>
      <c r="C176" s="1">
        <v>628</v>
      </c>
      <c r="D176" s="3"/>
      <c r="E176" s="27" t="s">
        <v>198</v>
      </c>
      <c r="F176" s="25" t="s">
        <v>56</v>
      </c>
      <c r="G176" s="25" t="s">
        <v>213</v>
      </c>
      <c r="H176" s="25" t="s">
        <v>346</v>
      </c>
      <c r="I176" s="25" t="s">
        <v>72</v>
      </c>
      <c r="J176" s="2">
        <v>628</v>
      </c>
      <c r="K176" s="26"/>
      <c r="L176" s="26"/>
      <c r="M176" s="26"/>
      <c r="N176" s="26"/>
      <c r="O176" s="26"/>
      <c r="P176" s="26"/>
      <c r="Q176" s="26"/>
      <c r="R176" s="26"/>
      <c r="S176" s="26"/>
      <c r="T176" s="26"/>
      <c r="U176" s="26"/>
      <c r="V176" s="26"/>
      <c r="W176" s="26"/>
      <c r="X176" s="26"/>
      <c r="Y176" s="26"/>
      <c r="Z176" s="26"/>
      <c r="AA176" s="26"/>
      <c r="AB176" s="26"/>
      <c r="AC176" s="26"/>
      <c r="AD176" s="26"/>
    </row>
    <row r="177" spans="1:30" s="32" customFormat="1" ht="48" x14ac:dyDescent="0.25">
      <c r="A177" s="40" t="s">
        <v>375</v>
      </c>
      <c r="B177" s="58" t="s">
        <v>335</v>
      </c>
      <c r="C177" s="1">
        <v>16800</v>
      </c>
      <c r="D177" s="3"/>
      <c r="E177" s="27" t="s">
        <v>198</v>
      </c>
      <c r="F177" s="25" t="s">
        <v>56</v>
      </c>
      <c r="G177" s="25" t="s">
        <v>185</v>
      </c>
      <c r="H177" s="25" t="s">
        <v>185</v>
      </c>
      <c r="I177" s="25" t="s">
        <v>200</v>
      </c>
      <c r="J177" s="2">
        <v>16800</v>
      </c>
      <c r="K177" s="26"/>
      <c r="L177" s="26"/>
      <c r="M177" s="26"/>
      <c r="N177" s="26"/>
      <c r="O177" s="26"/>
      <c r="P177" s="26"/>
      <c r="Q177" s="26"/>
      <c r="R177" s="26"/>
      <c r="S177" s="26"/>
      <c r="T177" s="26"/>
      <c r="U177" s="26"/>
      <c r="V177" s="26"/>
      <c r="W177" s="26"/>
      <c r="X177" s="26"/>
      <c r="Y177" s="26"/>
      <c r="Z177" s="26"/>
      <c r="AA177" s="26"/>
      <c r="AB177" s="26"/>
      <c r="AC177" s="26"/>
      <c r="AD177" s="26"/>
    </row>
    <row r="178" spans="1:30" s="32" customFormat="1" ht="48" x14ac:dyDescent="0.2">
      <c r="A178" s="108" t="s">
        <v>385</v>
      </c>
      <c r="B178" s="58" t="s">
        <v>335</v>
      </c>
      <c r="C178" s="1">
        <v>270</v>
      </c>
      <c r="D178" s="3"/>
      <c r="E178" s="27" t="s">
        <v>198</v>
      </c>
      <c r="F178" s="25" t="s">
        <v>56</v>
      </c>
      <c r="G178" s="25" t="s">
        <v>346</v>
      </c>
      <c r="H178" s="25" t="s">
        <v>346</v>
      </c>
      <c r="I178" s="25" t="s">
        <v>72</v>
      </c>
      <c r="J178" s="2">
        <v>270</v>
      </c>
      <c r="K178" s="26"/>
      <c r="L178" s="26"/>
      <c r="M178" s="26"/>
      <c r="N178" s="26"/>
      <c r="O178" s="26"/>
      <c r="P178" s="26"/>
      <c r="Q178" s="26"/>
      <c r="R178" s="26"/>
      <c r="S178" s="26"/>
      <c r="T178" s="26"/>
      <c r="U178" s="26"/>
      <c r="V178" s="26"/>
      <c r="W178" s="26"/>
      <c r="X178" s="26"/>
      <c r="Y178" s="26"/>
      <c r="Z178" s="26"/>
      <c r="AA178" s="26"/>
      <c r="AB178" s="26"/>
      <c r="AC178" s="26"/>
      <c r="AD178" s="26"/>
    </row>
    <row r="179" spans="1:30" s="32" customFormat="1" ht="60" x14ac:dyDescent="0.25">
      <c r="A179" s="13" t="s">
        <v>194</v>
      </c>
      <c r="B179" s="58" t="s">
        <v>195</v>
      </c>
      <c r="C179" s="1"/>
      <c r="D179" s="3"/>
      <c r="E179" s="27"/>
      <c r="F179" s="25"/>
      <c r="G179" s="25"/>
      <c r="H179" s="25"/>
      <c r="I179" s="25"/>
      <c r="J179" s="2"/>
      <c r="K179" s="26"/>
      <c r="L179" s="26"/>
      <c r="M179" s="26"/>
      <c r="N179" s="26"/>
      <c r="O179" s="26"/>
      <c r="P179" s="26"/>
      <c r="Q179" s="26"/>
      <c r="R179" s="26"/>
      <c r="S179" s="26"/>
      <c r="T179" s="26"/>
      <c r="U179" s="26"/>
      <c r="V179" s="26"/>
      <c r="W179" s="26"/>
      <c r="X179" s="26"/>
      <c r="Y179" s="26"/>
      <c r="Z179" s="26"/>
      <c r="AA179" s="26"/>
      <c r="AB179" s="26"/>
      <c r="AC179" s="26"/>
      <c r="AD179" s="26"/>
    </row>
    <row r="180" spans="1:30" s="32" customFormat="1" ht="72" x14ac:dyDescent="0.25">
      <c r="A180" s="26" t="s">
        <v>196</v>
      </c>
      <c r="B180" s="23" t="s">
        <v>197</v>
      </c>
      <c r="C180" s="27">
        <v>1050</v>
      </c>
      <c r="D180" s="27">
        <v>1</v>
      </c>
      <c r="E180" s="27" t="s">
        <v>198</v>
      </c>
      <c r="F180" s="25" t="s">
        <v>56</v>
      </c>
      <c r="G180" s="25" t="s">
        <v>199</v>
      </c>
      <c r="H180" s="25" t="s">
        <v>199</v>
      </c>
      <c r="I180" s="25" t="s">
        <v>72</v>
      </c>
      <c r="J180" s="27">
        <v>1050</v>
      </c>
      <c r="K180" s="26"/>
      <c r="L180" s="26"/>
      <c r="M180" s="26"/>
      <c r="N180" s="26"/>
      <c r="O180" s="26"/>
      <c r="P180" s="26"/>
      <c r="Q180" s="26"/>
      <c r="R180" s="26"/>
      <c r="S180" s="26"/>
      <c r="T180" s="26"/>
      <c r="U180" s="26"/>
      <c r="V180" s="26"/>
      <c r="W180" s="26"/>
      <c r="X180" s="26"/>
      <c r="Y180" s="26"/>
      <c r="Z180" s="26"/>
      <c r="AA180" s="26"/>
      <c r="AB180" s="26"/>
      <c r="AC180" s="26"/>
      <c r="AD180" s="26"/>
    </row>
    <row r="181" spans="1:30" s="32" customFormat="1" ht="48" x14ac:dyDescent="0.25">
      <c r="A181" s="13" t="s">
        <v>136</v>
      </c>
      <c r="B181" s="23" t="s">
        <v>91</v>
      </c>
      <c r="C181" s="1">
        <v>35000</v>
      </c>
      <c r="D181" s="3"/>
      <c r="E181" s="27"/>
      <c r="F181" s="25" t="s">
        <v>56</v>
      </c>
      <c r="G181" s="25"/>
      <c r="H181" s="25"/>
      <c r="I181" s="25"/>
      <c r="J181" s="2">
        <v>35000</v>
      </c>
      <c r="K181" s="26"/>
      <c r="L181" s="26"/>
      <c r="M181" s="26"/>
      <c r="N181" s="26"/>
      <c r="O181" s="26"/>
      <c r="P181" s="26"/>
      <c r="Q181" s="26"/>
      <c r="R181" s="26"/>
      <c r="S181" s="26"/>
      <c r="T181" s="26"/>
      <c r="U181" s="26"/>
      <c r="V181" s="26"/>
      <c r="W181" s="26"/>
      <c r="X181" s="26"/>
      <c r="Y181" s="26"/>
      <c r="Z181" s="26"/>
      <c r="AA181" s="26"/>
      <c r="AB181" s="26"/>
      <c r="AC181" s="26"/>
      <c r="AD181" s="26"/>
    </row>
    <row r="182" spans="1:30" s="32" customFormat="1" ht="48" customHeight="1" x14ac:dyDescent="0.25">
      <c r="A182" s="40" t="s">
        <v>330</v>
      </c>
      <c r="B182" s="23" t="s">
        <v>326</v>
      </c>
      <c r="C182" s="1">
        <v>240</v>
      </c>
      <c r="D182" s="3"/>
      <c r="E182" s="27" t="s">
        <v>198</v>
      </c>
      <c r="F182" s="25" t="s">
        <v>56</v>
      </c>
      <c r="G182" s="25" t="s">
        <v>213</v>
      </c>
      <c r="H182" s="25" t="s">
        <v>213</v>
      </c>
      <c r="I182" s="25" t="s">
        <v>72</v>
      </c>
      <c r="J182" s="6">
        <f>72+69</f>
        <v>141</v>
      </c>
      <c r="K182" s="26"/>
      <c r="L182" s="26"/>
      <c r="M182" s="26"/>
      <c r="N182" s="26"/>
      <c r="O182" s="26"/>
      <c r="P182" s="26"/>
      <c r="Q182" s="26"/>
      <c r="R182" s="26"/>
      <c r="S182" s="26"/>
      <c r="T182" s="26"/>
      <c r="U182" s="26"/>
      <c r="V182" s="26"/>
      <c r="W182" s="26"/>
      <c r="X182" s="26"/>
      <c r="Y182" s="26"/>
      <c r="Z182" s="26"/>
      <c r="AA182" s="26"/>
      <c r="AB182" s="26"/>
      <c r="AC182" s="26"/>
      <c r="AD182" s="26"/>
    </row>
    <row r="183" spans="1:30" s="32" customFormat="1" ht="48" x14ac:dyDescent="0.25">
      <c r="A183" s="26" t="s">
        <v>334</v>
      </c>
      <c r="B183" s="23" t="s">
        <v>364</v>
      </c>
      <c r="C183" s="1">
        <v>5300</v>
      </c>
      <c r="D183" s="3"/>
      <c r="E183" s="27" t="s">
        <v>198</v>
      </c>
      <c r="F183" s="25" t="s">
        <v>56</v>
      </c>
      <c r="G183" s="25" t="s">
        <v>213</v>
      </c>
      <c r="H183" s="25" t="s">
        <v>213</v>
      </c>
      <c r="I183" s="25" t="s">
        <v>200</v>
      </c>
      <c r="J183" s="6">
        <v>5300</v>
      </c>
      <c r="K183" s="26"/>
      <c r="L183" s="26"/>
      <c r="M183" s="26"/>
      <c r="N183" s="26"/>
      <c r="O183" s="26"/>
      <c r="P183" s="26"/>
      <c r="Q183" s="26"/>
      <c r="R183" s="26"/>
      <c r="S183" s="26"/>
      <c r="T183" s="26"/>
      <c r="U183" s="26"/>
      <c r="V183" s="26"/>
      <c r="W183" s="26"/>
      <c r="X183" s="26"/>
      <c r="Y183" s="26"/>
      <c r="Z183" s="26"/>
      <c r="AA183" s="26"/>
      <c r="AB183" s="26"/>
      <c r="AC183" s="26"/>
      <c r="AD183" s="26"/>
    </row>
    <row r="184" spans="1:30" s="32" customFormat="1" ht="24" x14ac:dyDescent="0.25">
      <c r="A184" s="26" t="s">
        <v>369</v>
      </c>
      <c r="B184" s="23" t="s">
        <v>326</v>
      </c>
      <c r="C184" s="1">
        <v>183</v>
      </c>
      <c r="D184" s="3"/>
      <c r="E184" s="27" t="s">
        <v>198</v>
      </c>
      <c r="F184" s="25" t="s">
        <v>56</v>
      </c>
      <c r="G184" s="25" t="s">
        <v>346</v>
      </c>
      <c r="H184" s="25" t="s">
        <v>346</v>
      </c>
      <c r="I184" s="25" t="s">
        <v>200</v>
      </c>
      <c r="J184" s="6">
        <v>183</v>
      </c>
      <c r="K184" s="26"/>
      <c r="L184" s="26"/>
      <c r="M184" s="26"/>
      <c r="N184" s="26"/>
      <c r="O184" s="26"/>
      <c r="P184" s="26"/>
      <c r="Q184" s="26"/>
      <c r="R184" s="26"/>
      <c r="S184" s="26"/>
      <c r="T184" s="26"/>
      <c r="U184" s="26"/>
      <c r="V184" s="26"/>
      <c r="W184" s="26"/>
      <c r="X184" s="26"/>
      <c r="Y184" s="26"/>
      <c r="Z184" s="26"/>
      <c r="AA184" s="26"/>
      <c r="AB184" s="26"/>
      <c r="AC184" s="26"/>
      <c r="AD184" s="26"/>
    </row>
    <row r="185" spans="1:30" s="32" customFormat="1" ht="24" x14ac:dyDescent="0.25">
      <c r="A185" s="26" t="s">
        <v>372</v>
      </c>
      <c r="B185" s="23" t="s">
        <v>326</v>
      </c>
      <c r="C185" s="1">
        <v>206</v>
      </c>
      <c r="D185" s="3"/>
      <c r="E185" s="27" t="s">
        <v>198</v>
      </c>
      <c r="F185" s="25" t="s">
        <v>56</v>
      </c>
      <c r="G185" s="25" t="s">
        <v>346</v>
      </c>
      <c r="H185" s="25" t="s">
        <v>346</v>
      </c>
      <c r="I185" s="25" t="s">
        <v>200</v>
      </c>
      <c r="J185" s="6">
        <v>206</v>
      </c>
      <c r="K185" s="26"/>
      <c r="L185" s="26"/>
      <c r="M185" s="26"/>
      <c r="N185" s="26"/>
      <c r="O185" s="26"/>
      <c r="P185" s="26"/>
      <c r="Q185" s="26"/>
      <c r="R185" s="26"/>
      <c r="S185" s="26"/>
      <c r="T185" s="26"/>
      <c r="U185" s="26"/>
      <c r="V185" s="26"/>
      <c r="W185" s="26"/>
      <c r="X185" s="26"/>
      <c r="Y185" s="26"/>
      <c r="Z185" s="26"/>
      <c r="AA185" s="26"/>
      <c r="AB185" s="26"/>
      <c r="AC185" s="26"/>
      <c r="AD185" s="26"/>
    </row>
    <row r="186" spans="1:30" s="32" customFormat="1" ht="60" x14ac:dyDescent="0.25">
      <c r="A186" s="13" t="s">
        <v>137</v>
      </c>
      <c r="B186" s="23" t="s">
        <v>92</v>
      </c>
      <c r="C186" s="1">
        <v>35000</v>
      </c>
      <c r="D186" s="3"/>
      <c r="E186" s="27"/>
      <c r="F186" s="25" t="s">
        <v>56</v>
      </c>
      <c r="G186" s="25"/>
      <c r="H186" s="25"/>
      <c r="I186" s="25"/>
      <c r="J186" s="2">
        <v>35000</v>
      </c>
      <c r="K186" s="26"/>
      <c r="L186" s="26"/>
      <c r="M186" s="26"/>
      <c r="N186" s="26"/>
      <c r="O186" s="26"/>
      <c r="P186" s="26"/>
      <c r="Q186" s="26"/>
      <c r="R186" s="26"/>
      <c r="S186" s="26"/>
      <c r="T186" s="26"/>
      <c r="U186" s="26"/>
      <c r="V186" s="26"/>
      <c r="W186" s="26"/>
      <c r="X186" s="26"/>
      <c r="Y186" s="26"/>
      <c r="Z186" s="26"/>
      <c r="AA186" s="26"/>
      <c r="AB186" s="26"/>
      <c r="AC186" s="26"/>
      <c r="AD186" s="26"/>
    </row>
    <row r="187" spans="1:30" s="32" customFormat="1" ht="60" x14ac:dyDescent="0.25">
      <c r="A187" s="26" t="s">
        <v>354</v>
      </c>
      <c r="B187" s="23" t="s">
        <v>92</v>
      </c>
      <c r="C187" s="1">
        <v>1680.67</v>
      </c>
      <c r="D187" s="3"/>
      <c r="E187" s="27" t="s">
        <v>198</v>
      </c>
      <c r="F187" s="25" t="s">
        <v>56</v>
      </c>
      <c r="G187" s="25" t="s">
        <v>213</v>
      </c>
      <c r="H187" s="25" t="s">
        <v>213</v>
      </c>
      <c r="I187" s="25" t="s">
        <v>200</v>
      </c>
      <c r="J187" s="2">
        <v>1680.67</v>
      </c>
      <c r="K187" s="26"/>
      <c r="L187" s="26"/>
      <c r="M187" s="26"/>
      <c r="N187" s="26"/>
      <c r="O187" s="26"/>
      <c r="P187" s="26"/>
      <c r="Q187" s="26"/>
      <c r="R187" s="26"/>
      <c r="S187" s="26"/>
      <c r="T187" s="26"/>
      <c r="U187" s="26"/>
      <c r="V187" s="26"/>
      <c r="W187" s="26"/>
      <c r="X187" s="26"/>
      <c r="Y187" s="26"/>
      <c r="Z187" s="26"/>
      <c r="AA187" s="26"/>
      <c r="AB187" s="26"/>
      <c r="AC187" s="26"/>
      <c r="AD187" s="26"/>
    </row>
    <row r="188" spans="1:30" s="32" customFormat="1" ht="84" x14ac:dyDescent="0.25">
      <c r="A188" s="13" t="s">
        <v>138</v>
      </c>
      <c r="B188" s="23" t="s">
        <v>93</v>
      </c>
      <c r="C188" s="1">
        <v>1500</v>
      </c>
      <c r="D188" s="3"/>
      <c r="E188" s="27"/>
      <c r="F188" s="25" t="s">
        <v>56</v>
      </c>
      <c r="G188" s="25"/>
      <c r="H188" s="25"/>
      <c r="I188" s="25"/>
      <c r="J188" s="2">
        <v>1500</v>
      </c>
      <c r="K188" s="26"/>
      <c r="L188" s="26"/>
      <c r="M188" s="26"/>
      <c r="N188" s="26"/>
      <c r="O188" s="26"/>
      <c r="P188" s="26"/>
      <c r="Q188" s="26"/>
      <c r="R188" s="26"/>
      <c r="S188" s="26"/>
      <c r="T188" s="26"/>
      <c r="U188" s="26"/>
      <c r="V188" s="26"/>
      <c r="W188" s="26"/>
      <c r="X188" s="26"/>
      <c r="Y188" s="26"/>
      <c r="Z188" s="26"/>
      <c r="AA188" s="26"/>
      <c r="AB188" s="26"/>
      <c r="AC188" s="26"/>
      <c r="AD188" s="26"/>
    </row>
    <row r="189" spans="1:30" s="32" customFormat="1" ht="120" x14ac:dyDescent="0.25">
      <c r="A189" s="26" t="s">
        <v>209</v>
      </c>
      <c r="B189" s="23" t="s">
        <v>210</v>
      </c>
      <c r="C189" s="1">
        <v>825</v>
      </c>
      <c r="D189" s="3"/>
      <c r="E189" s="27" t="s">
        <v>183</v>
      </c>
      <c r="F189" s="25" t="s">
        <v>56</v>
      </c>
      <c r="G189" s="25" t="s">
        <v>185</v>
      </c>
      <c r="H189" s="25" t="s">
        <v>211</v>
      </c>
      <c r="I189" s="25" t="s">
        <v>72</v>
      </c>
      <c r="J189" s="2">
        <v>825</v>
      </c>
      <c r="K189" s="26"/>
      <c r="L189" s="26"/>
      <c r="M189" s="26"/>
      <c r="N189" s="26"/>
      <c r="O189" s="26"/>
      <c r="P189" s="26"/>
      <c r="Q189" s="26"/>
      <c r="R189" s="26"/>
      <c r="S189" s="26"/>
      <c r="T189" s="26"/>
      <c r="U189" s="26"/>
      <c r="V189" s="26"/>
      <c r="W189" s="26"/>
      <c r="X189" s="26"/>
      <c r="Y189" s="26"/>
      <c r="Z189" s="26"/>
      <c r="AA189" s="26"/>
      <c r="AB189" s="26"/>
      <c r="AC189" s="26"/>
      <c r="AD189" s="26"/>
    </row>
    <row r="190" spans="1:30" s="32" customFormat="1" ht="100.5" customHeight="1" x14ac:dyDescent="0.25">
      <c r="A190" s="26" t="s">
        <v>267</v>
      </c>
      <c r="B190" s="23" t="s">
        <v>210</v>
      </c>
      <c r="C190" s="1">
        <v>1100</v>
      </c>
      <c r="D190" s="3"/>
      <c r="E190" s="27" t="s">
        <v>183</v>
      </c>
      <c r="F190" s="25" t="s">
        <v>56</v>
      </c>
      <c r="G190" s="25" t="s">
        <v>213</v>
      </c>
      <c r="H190" s="25" t="s">
        <v>213</v>
      </c>
      <c r="I190" s="25" t="s">
        <v>72</v>
      </c>
      <c r="J190" s="2">
        <v>550</v>
      </c>
      <c r="K190" s="26"/>
      <c r="L190" s="26"/>
      <c r="M190" s="26"/>
      <c r="N190" s="26"/>
      <c r="O190" s="26"/>
      <c r="P190" s="26"/>
      <c r="Q190" s="26"/>
      <c r="R190" s="26"/>
      <c r="S190" s="26"/>
      <c r="T190" s="26"/>
      <c r="U190" s="26"/>
      <c r="V190" s="26"/>
      <c r="W190" s="26"/>
      <c r="X190" s="26"/>
      <c r="Y190" s="26"/>
      <c r="Z190" s="26"/>
      <c r="AA190" s="26"/>
      <c r="AB190" s="26"/>
      <c r="AC190" s="26"/>
      <c r="AD190" s="26"/>
    </row>
    <row r="191" spans="1:30" s="32" customFormat="1" ht="96" x14ac:dyDescent="0.25">
      <c r="A191" s="13" t="s">
        <v>139</v>
      </c>
      <c r="B191" s="23" t="s">
        <v>94</v>
      </c>
      <c r="C191" s="1">
        <v>75000</v>
      </c>
      <c r="D191" s="3"/>
      <c r="E191" s="27"/>
      <c r="F191" s="25" t="s">
        <v>56</v>
      </c>
      <c r="G191" s="25"/>
      <c r="H191" s="25"/>
      <c r="I191" s="25"/>
      <c r="J191" s="2">
        <v>75000</v>
      </c>
      <c r="K191" s="26"/>
      <c r="L191" s="26"/>
      <c r="M191" s="26"/>
      <c r="N191" s="26"/>
      <c r="O191" s="26"/>
      <c r="P191" s="26"/>
      <c r="Q191" s="26"/>
      <c r="R191" s="26"/>
      <c r="S191" s="26"/>
      <c r="T191" s="26"/>
      <c r="U191" s="26"/>
      <c r="V191" s="26"/>
      <c r="W191" s="26"/>
      <c r="X191" s="26"/>
      <c r="Y191" s="26"/>
      <c r="Z191" s="26"/>
      <c r="AA191" s="26"/>
      <c r="AB191" s="26"/>
      <c r="AC191" s="26"/>
      <c r="AD191" s="26"/>
    </row>
    <row r="192" spans="1:30" s="32" customFormat="1" ht="48" x14ac:dyDescent="0.25">
      <c r="A192" s="26" t="s">
        <v>215</v>
      </c>
      <c r="B192" s="23" t="s">
        <v>186</v>
      </c>
      <c r="C192" s="1">
        <v>700</v>
      </c>
      <c r="D192" s="3"/>
      <c r="E192" s="27" t="s">
        <v>183</v>
      </c>
      <c r="F192" s="25" t="s">
        <v>56</v>
      </c>
      <c r="G192" s="25" t="s">
        <v>185</v>
      </c>
      <c r="H192" s="25" t="s">
        <v>185</v>
      </c>
      <c r="I192" s="25" t="s">
        <v>72</v>
      </c>
      <c r="J192" s="2">
        <v>700</v>
      </c>
      <c r="K192" s="26"/>
      <c r="L192" s="26"/>
      <c r="M192" s="26"/>
      <c r="N192" s="26"/>
      <c r="O192" s="26"/>
      <c r="P192" s="26"/>
      <c r="Q192" s="26"/>
      <c r="R192" s="26"/>
      <c r="S192" s="26"/>
      <c r="T192" s="26"/>
      <c r="U192" s="26"/>
      <c r="V192" s="26"/>
      <c r="W192" s="26"/>
      <c r="X192" s="26"/>
      <c r="Y192" s="26"/>
      <c r="Z192" s="26"/>
      <c r="AA192" s="26"/>
      <c r="AB192" s="26"/>
      <c r="AC192" s="26"/>
      <c r="AD192" s="26"/>
    </row>
    <row r="193" spans="1:30" s="32" customFormat="1" ht="24" x14ac:dyDescent="0.25">
      <c r="A193" s="26" t="s">
        <v>216</v>
      </c>
      <c r="B193" s="23" t="s">
        <v>217</v>
      </c>
      <c r="C193" s="1">
        <v>15000</v>
      </c>
      <c r="D193" s="3"/>
      <c r="E193" s="27" t="s">
        <v>183</v>
      </c>
      <c r="F193" s="25" t="s">
        <v>56</v>
      </c>
      <c r="G193" s="25" t="s">
        <v>185</v>
      </c>
      <c r="H193" s="25" t="s">
        <v>218</v>
      </c>
      <c r="I193" s="25" t="s">
        <v>72</v>
      </c>
      <c r="J193" s="2">
        <v>13059.1</v>
      </c>
      <c r="K193" s="26"/>
      <c r="L193" s="26"/>
      <c r="M193" s="26"/>
      <c r="N193" s="26"/>
      <c r="O193" s="26"/>
      <c r="P193" s="26"/>
      <c r="Q193" s="26"/>
      <c r="R193" s="26"/>
      <c r="S193" s="26"/>
      <c r="T193" s="26"/>
      <c r="U193" s="26"/>
      <c r="V193" s="26"/>
      <c r="W193" s="26"/>
      <c r="X193" s="26"/>
      <c r="Y193" s="26"/>
      <c r="Z193" s="26"/>
      <c r="AA193" s="26"/>
      <c r="AB193" s="26"/>
      <c r="AC193" s="26"/>
      <c r="AD193" s="26"/>
    </row>
    <row r="194" spans="1:30" s="32" customFormat="1" ht="48" x14ac:dyDescent="0.25">
      <c r="A194" s="26" t="s">
        <v>225</v>
      </c>
      <c r="B194" s="23" t="s">
        <v>186</v>
      </c>
      <c r="C194" s="1">
        <v>2675</v>
      </c>
      <c r="D194" s="3"/>
      <c r="E194" s="27" t="s">
        <v>183</v>
      </c>
      <c r="F194" s="25" t="s">
        <v>56</v>
      </c>
      <c r="G194" s="25" t="s">
        <v>185</v>
      </c>
      <c r="H194" s="25" t="s">
        <v>185</v>
      </c>
      <c r="I194" s="25" t="s">
        <v>72</v>
      </c>
      <c r="J194" s="2">
        <v>2673.27</v>
      </c>
      <c r="K194" s="26"/>
      <c r="L194" s="26"/>
      <c r="M194" s="26"/>
      <c r="N194" s="26"/>
      <c r="O194" s="26"/>
      <c r="P194" s="26"/>
      <c r="Q194" s="26"/>
      <c r="R194" s="26"/>
      <c r="S194" s="26"/>
      <c r="T194" s="26"/>
      <c r="U194" s="26"/>
      <c r="V194" s="26"/>
      <c r="W194" s="26"/>
      <c r="X194" s="26"/>
      <c r="Y194" s="26"/>
      <c r="Z194" s="26"/>
      <c r="AA194" s="26"/>
      <c r="AB194" s="26"/>
      <c r="AC194" s="26"/>
      <c r="AD194" s="26"/>
    </row>
    <row r="195" spans="1:30" s="32" customFormat="1" ht="48" x14ac:dyDescent="0.25">
      <c r="A195" s="26" t="s">
        <v>283</v>
      </c>
      <c r="B195" s="23" t="s">
        <v>284</v>
      </c>
      <c r="C195" s="94">
        <v>4930</v>
      </c>
      <c r="E195" s="25" t="s">
        <v>183</v>
      </c>
      <c r="F195" s="25" t="s">
        <v>56</v>
      </c>
      <c r="G195" s="23" t="s">
        <v>285</v>
      </c>
      <c r="H195" s="23" t="s">
        <v>285</v>
      </c>
      <c r="I195" s="25" t="s">
        <v>72</v>
      </c>
      <c r="J195" s="94">
        <v>4930</v>
      </c>
      <c r="K195" s="26"/>
      <c r="L195" s="26"/>
      <c r="M195" s="26"/>
      <c r="N195" s="26"/>
      <c r="O195" s="26"/>
      <c r="P195" s="26"/>
      <c r="Q195" s="26"/>
      <c r="R195" s="26"/>
      <c r="S195" s="26"/>
      <c r="T195" s="26"/>
      <c r="U195" s="26"/>
      <c r="V195" s="26"/>
      <c r="W195" s="26"/>
      <c r="X195" s="26"/>
      <c r="Y195" s="26"/>
      <c r="Z195" s="26"/>
      <c r="AA195" s="26"/>
      <c r="AB195" s="26"/>
      <c r="AC195" s="26"/>
      <c r="AD195" s="26"/>
    </row>
    <row r="196" spans="1:30" s="32" customFormat="1" ht="60" x14ac:dyDescent="0.25">
      <c r="A196" s="13" t="s">
        <v>167</v>
      </c>
      <c r="B196" s="58" t="s">
        <v>95</v>
      </c>
      <c r="C196" s="1">
        <v>1500</v>
      </c>
      <c r="D196" s="3"/>
      <c r="E196" s="27"/>
      <c r="F196" s="25" t="s">
        <v>56</v>
      </c>
      <c r="G196" s="25"/>
      <c r="H196" s="25"/>
      <c r="I196" s="25"/>
      <c r="J196" s="2">
        <v>1500</v>
      </c>
      <c r="K196" s="26"/>
      <c r="L196" s="26"/>
      <c r="M196" s="26"/>
      <c r="N196" s="26"/>
      <c r="O196" s="26"/>
      <c r="P196" s="26"/>
      <c r="Q196" s="26"/>
      <c r="R196" s="26"/>
      <c r="S196" s="26"/>
      <c r="T196" s="26"/>
      <c r="U196" s="26"/>
      <c r="V196" s="26"/>
      <c r="W196" s="26"/>
      <c r="X196" s="26"/>
      <c r="Y196" s="26"/>
      <c r="Z196" s="26"/>
      <c r="AA196" s="26"/>
      <c r="AB196" s="26"/>
      <c r="AC196" s="26"/>
      <c r="AD196" s="26"/>
    </row>
    <row r="197" spans="1:30" s="32" customFormat="1" ht="84" x14ac:dyDescent="0.25">
      <c r="A197" s="13" t="s">
        <v>166</v>
      </c>
      <c r="B197" s="23" t="s">
        <v>96</v>
      </c>
      <c r="C197" s="1">
        <v>70000</v>
      </c>
      <c r="D197" s="3"/>
      <c r="E197" s="27"/>
      <c r="F197" s="25" t="s">
        <v>56</v>
      </c>
      <c r="G197" s="25"/>
      <c r="H197" s="25"/>
      <c r="I197" s="25"/>
      <c r="J197" s="2">
        <v>70000</v>
      </c>
      <c r="K197" s="26"/>
      <c r="L197" s="26"/>
      <c r="M197" s="26"/>
      <c r="N197" s="26"/>
      <c r="O197" s="26"/>
      <c r="P197" s="26"/>
      <c r="Q197" s="26"/>
      <c r="R197" s="26"/>
      <c r="S197" s="26"/>
      <c r="T197" s="26"/>
      <c r="U197" s="26"/>
      <c r="V197" s="26"/>
      <c r="W197" s="26"/>
      <c r="X197" s="26"/>
      <c r="Y197" s="26"/>
      <c r="Z197" s="26"/>
      <c r="AA197" s="26"/>
      <c r="AB197" s="26"/>
      <c r="AC197" s="26"/>
      <c r="AD197" s="26"/>
    </row>
    <row r="198" spans="1:30" s="32" customFormat="1" ht="72" x14ac:dyDescent="0.25">
      <c r="A198" s="13" t="s">
        <v>165</v>
      </c>
      <c r="B198" s="23" t="s">
        <v>97</v>
      </c>
      <c r="C198" s="1">
        <v>47000</v>
      </c>
      <c r="D198" s="3"/>
      <c r="E198" s="27"/>
      <c r="F198" s="25" t="s">
        <v>56</v>
      </c>
      <c r="G198" s="25"/>
      <c r="H198" s="25"/>
      <c r="I198" s="25"/>
      <c r="J198" s="2">
        <v>47000</v>
      </c>
      <c r="K198" s="26"/>
      <c r="L198" s="26"/>
      <c r="M198" s="26"/>
      <c r="N198" s="26"/>
      <c r="O198" s="26"/>
      <c r="P198" s="26"/>
      <c r="Q198" s="26"/>
      <c r="R198" s="26"/>
      <c r="S198" s="26"/>
      <c r="T198" s="26"/>
      <c r="U198" s="26"/>
      <c r="V198" s="26"/>
      <c r="W198" s="26"/>
      <c r="X198" s="26"/>
      <c r="Y198" s="26"/>
      <c r="Z198" s="26"/>
      <c r="AA198" s="26"/>
      <c r="AB198" s="26"/>
      <c r="AC198" s="26"/>
      <c r="AD198" s="26"/>
    </row>
    <row r="199" spans="1:30" s="32" customFormat="1" ht="72" x14ac:dyDescent="0.25">
      <c r="A199" s="13" t="s">
        <v>163</v>
      </c>
      <c r="B199" s="23" t="s">
        <v>462</v>
      </c>
      <c r="C199" s="1">
        <v>4000</v>
      </c>
      <c r="D199" s="3"/>
      <c r="E199" s="27"/>
      <c r="F199" s="25" t="s">
        <v>56</v>
      </c>
      <c r="G199" s="25"/>
      <c r="H199" s="25"/>
      <c r="I199" s="25"/>
      <c r="J199" s="2">
        <v>4000</v>
      </c>
      <c r="K199" s="26"/>
      <c r="L199" s="26"/>
      <c r="M199" s="26"/>
      <c r="N199" s="26"/>
      <c r="O199" s="26"/>
      <c r="P199" s="26"/>
      <c r="Q199" s="26"/>
      <c r="R199" s="26"/>
      <c r="S199" s="26"/>
      <c r="T199" s="26"/>
      <c r="U199" s="26"/>
      <c r="V199" s="26"/>
      <c r="W199" s="26"/>
      <c r="X199" s="26"/>
      <c r="Y199" s="26"/>
      <c r="Z199" s="26"/>
      <c r="AA199" s="26"/>
      <c r="AB199" s="26"/>
      <c r="AC199" s="26"/>
      <c r="AD199" s="26"/>
    </row>
    <row r="200" spans="1:30" s="32" customFormat="1" ht="72" x14ac:dyDescent="0.25">
      <c r="A200" s="13" t="s">
        <v>164</v>
      </c>
      <c r="B200" s="23" t="s">
        <v>98</v>
      </c>
      <c r="C200" s="1">
        <v>23000</v>
      </c>
      <c r="D200" s="3"/>
      <c r="E200" s="27"/>
      <c r="F200" s="25" t="s">
        <v>56</v>
      </c>
      <c r="G200" s="25"/>
      <c r="H200" s="25"/>
      <c r="I200" s="25"/>
      <c r="J200" s="2">
        <v>23000</v>
      </c>
      <c r="K200" s="26"/>
      <c r="L200" s="26"/>
      <c r="M200" s="26"/>
      <c r="N200" s="26"/>
      <c r="O200" s="26"/>
      <c r="P200" s="26"/>
      <c r="Q200" s="26"/>
      <c r="R200" s="26"/>
      <c r="S200" s="26"/>
      <c r="T200" s="26"/>
      <c r="U200" s="26"/>
      <c r="V200" s="26"/>
      <c r="W200" s="26"/>
      <c r="X200" s="26"/>
      <c r="Y200" s="26"/>
      <c r="Z200" s="26"/>
      <c r="AA200" s="26"/>
      <c r="AB200" s="26"/>
      <c r="AC200" s="26"/>
      <c r="AD200" s="26"/>
    </row>
    <row r="201" spans="1:30" s="32" customFormat="1" ht="24" x14ac:dyDescent="0.25">
      <c r="A201" s="13" t="s">
        <v>162</v>
      </c>
      <c r="B201" s="23"/>
      <c r="C201" s="1"/>
      <c r="D201" s="3"/>
      <c r="E201" s="27"/>
      <c r="F201" s="25" t="s">
        <v>56</v>
      </c>
      <c r="G201" s="25"/>
      <c r="H201" s="25"/>
      <c r="I201" s="25"/>
      <c r="J201" s="2"/>
      <c r="K201" s="26"/>
      <c r="L201" s="26"/>
      <c r="M201" s="26"/>
      <c r="N201" s="26"/>
      <c r="O201" s="26"/>
      <c r="P201" s="26"/>
      <c r="Q201" s="26"/>
      <c r="R201" s="26"/>
      <c r="S201" s="26"/>
      <c r="T201" s="26"/>
      <c r="U201" s="26"/>
      <c r="V201" s="26"/>
      <c r="W201" s="26"/>
      <c r="X201" s="26"/>
      <c r="Y201" s="26"/>
      <c r="Z201" s="26"/>
      <c r="AA201" s="26"/>
      <c r="AB201" s="26"/>
      <c r="AC201" s="26"/>
      <c r="AD201" s="26"/>
    </row>
    <row r="202" spans="1:30" s="32" customFormat="1" ht="36" x14ac:dyDescent="0.25">
      <c r="A202" s="73" t="s">
        <v>178</v>
      </c>
      <c r="B202" s="23"/>
      <c r="C202" s="1">
        <v>52000</v>
      </c>
      <c r="D202" s="3"/>
      <c r="E202" s="27"/>
      <c r="F202" s="25" t="s">
        <v>56</v>
      </c>
      <c r="G202" s="25"/>
      <c r="H202" s="25"/>
      <c r="I202" s="25"/>
      <c r="J202" s="2">
        <v>52000</v>
      </c>
      <c r="K202" s="26"/>
      <c r="L202" s="26"/>
      <c r="M202" s="26"/>
      <c r="N202" s="26"/>
      <c r="O202" s="26"/>
      <c r="P202" s="26"/>
      <c r="Q202" s="26"/>
      <c r="R202" s="26"/>
      <c r="S202" s="26"/>
      <c r="T202" s="26"/>
      <c r="U202" s="26"/>
      <c r="V202" s="26"/>
      <c r="W202" s="26"/>
      <c r="X202" s="26"/>
      <c r="Y202" s="26"/>
      <c r="Z202" s="26"/>
      <c r="AA202" s="26"/>
      <c r="AB202" s="26"/>
      <c r="AC202" s="26"/>
      <c r="AD202" s="26"/>
    </row>
    <row r="203" spans="1:30" s="32" customFormat="1" ht="24" x14ac:dyDescent="0.25">
      <c r="A203" s="13" t="s">
        <v>161</v>
      </c>
      <c r="B203" s="11"/>
      <c r="C203" s="1">
        <v>88000</v>
      </c>
      <c r="D203" s="3"/>
      <c r="E203" s="27"/>
      <c r="F203" s="25" t="s">
        <v>56</v>
      </c>
      <c r="G203" s="25"/>
      <c r="H203" s="25"/>
      <c r="I203" s="25"/>
      <c r="J203" s="2">
        <v>88000</v>
      </c>
      <c r="K203" s="26"/>
      <c r="L203" s="26"/>
      <c r="M203" s="26"/>
      <c r="N203" s="26"/>
      <c r="O203" s="26"/>
      <c r="P203" s="26"/>
      <c r="Q203" s="26"/>
      <c r="R203" s="26"/>
      <c r="S203" s="26"/>
      <c r="T203" s="26"/>
      <c r="U203" s="26"/>
      <c r="V203" s="26"/>
      <c r="W203" s="26"/>
      <c r="X203" s="26"/>
      <c r="Y203" s="26"/>
      <c r="Z203" s="26"/>
      <c r="AA203" s="26"/>
      <c r="AB203" s="26"/>
      <c r="AC203" s="26"/>
      <c r="AD203" s="26"/>
    </row>
    <row r="204" spans="1:30" s="32" customFormat="1" ht="132" x14ac:dyDescent="0.25">
      <c r="A204" s="26" t="s">
        <v>291</v>
      </c>
      <c r="B204" s="23" t="s">
        <v>289</v>
      </c>
      <c r="C204" s="1">
        <v>58400</v>
      </c>
      <c r="D204" s="3"/>
      <c r="E204" s="27" t="s">
        <v>183</v>
      </c>
      <c r="F204" s="25" t="s">
        <v>56</v>
      </c>
      <c r="G204" s="25" t="s">
        <v>290</v>
      </c>
      <c r="H204" s="25" t="s">
        <v>199</v>
      </c>
      <c r="I204" s="25" t="s">
        <v>72</v>
      </c>
      <c r="J204" s="6">
        <f>26640+17160</f>
        <v>43800</v>
      </c>
      <c r="K204" s="26"/>
      <c r="L204" s="26"/>
      <c r="M204" s="26"/>
      <c r="N204" s="26"/>
      <c r="O204" s="26"/>
      <c r="P204" s="26"/>
      <c r="Q204" s="26"/>
      <c r="R204" s="26"/>
      <c r="S204" s="26"/>
      <c r="T204" s="26"/>
      <c r="U204" s="26"/>
      <c r="V204" s="26"/>
      <c r="W204" s="26"/>
      <c r="X204" s="26"/>
      <c r="Y204" s="26"/>
      <c r="Z204" s="26"/>
      <c r="AA204" s="26"/>
      <c r="AB204" s="26"/>
      <c r="AC204" s="26"/>
      <c r="AD204" s="26"/>
    </row>
    <row r="205" spans="1:30" s="32" customFormat="1" ht="192" x14ac:dyDescent="0.25">
      <c r="A205" s="13" t="s">
        <v>160</v>
      </c>
      <c r="B205" s="23" t="s">
        <v>99</v>
      </c>
      <c r="C205" s="1">
        <v>35000</v>
      </c>
      <c r="D205" s="3"/>
      <c r="E205" s="27"/>
      <c r="F205" s="25" t="s">
        <v>56</v>
      </c>
      <c r="G205" s="25"/>
      <c r="H205" s="25"/>
      <c r="I205" s="25"/>
      <c r="J205" s="2">
        <v>35000</v>
      </c>
      <c r="K205" s="26"/>
      <c r="L205" s="26"/>
      <c r="M205" s="26"/>
      <c r="N205" s="26"/>
      <c r="O205" s="26"/>
      <c r="P205" s="26"/>
      <c r="Q205" s="26"/>
      <c r="R205" s="26"/>
      <c r="S205" s="26"/>
      <c r="T205" s="26"/>
      <c r="U205" s="26"/>
      <c r="V205" s="26"/>
      <c r="W205" s="26"/>
      <c r="X205" s="26"/>
      <c r="Y205" s="26"/>
      <c r="Z205" s="26"/>
      <c r="AA205" s="26"/>
      <c r="AB205" s="26"/>
      <c r="AC205" s="26"/>
      <c r="AD205" s="26"/>
    </row>
    <row r="206" spans="1:30" s="32" customFormat="1" ht="24" x14ac:dyDescent="0.25">
      <c r="A206" s="13" t="s">
        <v>159</v>
      </c>
      <c r="B206" s="23" t="s">
        <v>100</v>
      </c>
      <c r="C206" s="1">
        <v>12000</v>
      </c>
      <c r="D206" s="3"/>
      <c r="E206" s="27"/>
      <c r="F206" s="25" t="s">
        <v>56</v>
      </c>
      <c r="G206" s="25"/>
      <c r="H206" s="25"/>
      <c r="I206" s="25"/>
      <c r="J206" s="2">
        <v>12000</v>
      </c>
      <c r="K206" s="26"/>
      <c r="L206" s="26"/>
      <c r="M206" s="26"/>
      <c r="N206" s="26"/>
      <c r="O206" s="26"/>
      <c r="P206" s="26"/>
      <c r="Q206" s="26"/>
      <c r="R206" s="26"/>
      <c r="S206" s="26"/>
      <c r="T206" s="26"/>
      <c r="U206" s="26"/>
      <c r="V206" s="26"/>
      <c r="W206" s="26"/>
      <c r="X206" s="26"/>
      <c r="Y206" s="26"/>
      <c r="Z206" s="26"/>
      <c r="AA206" s="26"/>
      <c r="AB206" s="26"/>
      <c r="AC206" s="26"/>
      <c r="AD206" s="26"/>
    </row>
    <row r="207" spans="1:30" s="32" customFormat="1" ht="24" x14ac:dyDescent="0.25">
      <c r="A207" s="26" t="s">
        <v>425</v>
      </c>
      <c r="B207" s="23" t="s">
        <v>100</v>
      </c>
      <c r="C207" s="1">
        <v>21000</v>
      </c>
      <c r="D207" s="3"/>
      <c r="E207" s="27" t="s">
        <v>183</v>
      </c>
      <c r="F207" s="25" t="s">
        <v>56</v>
      </c>
      <c r="G207" s="25"/>
      <c r="H207" s="25"/>
      <c r="I207" s="25" t="s">
        <v>200</v>
      </c>
      <c r="J207" s="2">
        <v>21000</v>
      </c>
      <c r="K207" s="26"/>
      <c r="L207" s="26"/>
      <c r="M207" s="26"/>
      <c r="N207" s="26"/>
      <c r="O207" s="26"/>
      <c r="P207" s="26"/>
      <c r="Q207" s="26"/>
      <c r="R207" s="26"/>
      <c r="S207" s="26"/>
      <c r="T207" s="26"/>
      <c r="U207" s="26"/>
      <c r="V207" s="26"/>
      <c r="W207" s="26"/>
      <c r="X207" s="26"/>
      <c r="Y207" s="26"/>
      <c r="Z207" s="26"/>
      <c r="AA207" s="26"/>
      <c r="AB207" s="26"/>
      <c r="AC207" s="26"/>
      <c r="AD207" s="26"/>
    </row>
    <row r="208" spans="1:30" s="32" customFormat="1" ht="72" x14ac:dyDescent="0.25">
      <c r="A208" s="26" t="s">
        <v>426</v>
      </c>
      <c r="B208" s="23" t="s">
        <v>428</v>
      </c>
      <c r="C208" s="1">
        <v>6000</v>
      </c>
      <c r="D208" s="3"/>
      <c r="E208" s="27" t="s">
        <v>183</v>
      </c>
      <c r="F208" s="25" t="s">
        <v>56</v>
      </c>
      <c r="G208" s="25"/>
      <c r="H208" s="25"/>
      <c r="I208" s="25" t="s">
        <v>200</v>
      </c>
      <c r="J208" s="2">
        <v>6000</v>
      </c>
      <c r="K208" s="26"/>
      <c r="L208" s="26"/>
      <c r="M208" s="26"/>
      <c r="N208" s="26"/>
      <c r="O208" s="26"/>
      <c r="P208" s="26"/>
      <c r="Q208" s="26"/>
      <c r="R208" s="26"/>
      <c r="S208" s="26"/>
      <c r="T208" s="26"/>
      <c r="U208" s="26"/>
      <c r="V208" s="26"/>
      <c r="W208" s="26"/>
      <c r="X208" s="26"/>
      <c r="Y208" s="26"/>
      <c r="Z208" s="26"/>
      <c r="AA208" s="26"/>
      <c r="AB208" s="26"/>
      <c r="AC208" s="26"/>
      <c r="AD208" s="26"/>
    </row>
    <row r="209" spans="1:30" s="32" customFormat="1" ht="72" x14ac:dyDescent="0.25">
      <c r="A209" s="26" t="s">
        <v>427</v>
      </c>
      <c r="B209" s="23" t="s">
        <v>428</v>
      </c>
      <c r="C209" s="1">
        <v>6000</v>
      </c>
      <c r="D209" s="3"/>
      <c r="E209" s="27" t="s">
        <v>183</v>
      </c>
      <c r="F209" s="25" t="s">
        <v>56</v>
      </c>
      <c r="G209" s="25"/>
      <c r="H209" s="25"/>
      <c r="I209" s="25" t="s">
        <v>200</v>
      </c>
      <c r="J209" s="2">
        <v>6000</v>
      </c>
      <c r="K209" s="26"/>
      <c r="L209" s="26"/>
      <c r="M209" s="26"/>
      <c r="N209" s="26"/>
      <c r="O209" s="26"/>
      <c r="P209" s="26"/>
      <c r="Q209" s="26"/>
      <c r="R209" s="26"/>
      <c r="S209" s="26"/>
      <c r="T209" s="26"/>
      <c r="U209" s="26"/>
      <c r="V209" s="26"/>
      <c r="W209" s="26"/>
      <c r="X209" s="26"/>
      <c r="Y209" s="26"/>
      <c r="Z209" s="26"/>
      <c r="AA209" s="26"/>
      <c r="AB209" s="26"/>
      <c r="AC209" s="26"/>
      <c r="AD209" s="26"/>
    </row>
    <row r="210" spans="1:30" s="32" customFormat="1" ht="144" x14ac:dyDescent="0.25">
      <c r="A210" s="13" t="s">
        <v>158</v>
      </c>
      <c r="B210" s="23" t="s">
        <v>101</v>
      </c>
      <c r="C210" s="1">
        <v>40000</v>
      </c>
      <c r="D210" s="3"/>
      <c r="E210" s="27"/>
      <c r="F210" s="25" t="s">
        <v>56</v>
      </c>
      <c r="G210" s="25"/>
      <c r="H210" s="25"/>
      <c r="I210" s="25"/>
      <c r="J210" s="2">
        <v>40000</v>
      </c>
      <c r="K210" s="26"/>
      <c r="L210" s="26"/>
      <c r="M210" s="26"/>
      <c r="N210" s="26"/>
      <c r="O210" s="26"/>
      <c r="P210" s="26"/>
      <c r="Q210" s="26"/>
      <c r="R210" s="26"/>
      <c r="S210" s="26"/>
      <c r="T210" s="26"/>
      <c r="U210" s="26"/>
      <c r="V210" s="26"/>
      <c r="W210" s="26"/>
      <c r="X210" s="26"/>
      <c r="Y210" s="26"/>
      <c r="Z210" s="26"/>
      <c r="AA210" s="26"/>
      <c r="AB210" s="26"/>
      <c r="AC210" s="26"/>
      <c r="AD210" s="26"/>
    </row>
    <row r="211" spans="1:30" s="32" customFormat="1" ht="24" x14ac:dyDescent="0.25">
      <c r="A211" s="163" t="s">
        <v>353</v>
      </c>
      <c r="B211" s="163" t="s">
        <v>349</v>
      </c>
      <c r="C211" s="132" t="s">
        <v>350</v>
      </c>
      <c r="D211" s="3"/>
      <c r="E211" s="200" t="s">
        <v>183</v>
      </c>
      <c r="F211" s="182" t="s">
        <v>352</v>
      </c>
      <c r="G211" s="23" t="s">
        <v>351</v>
      </c>
      <c r="H211" s="23" t="s">
        <v>199</v>
      </c>
      <c r="I211" s="25"/>
      <c r="J211" s="126">
        <v>651.79999999999995</v>
      </c>
      <c r="K211" s="26"/>
      <c r="L211" s="26"/>
      <c r="M211" s="26"/>
      <c r="N211" s="26"/>
      <c r="O211" s="26"/>
      <c r="P211" s="26"/>
      <c r="Q211" s="26"/>
      <c r="R211" s="26"/>
      <c r="S211" s="26"/>
      <c r="T211" s="26"/>
      <c r="U211" s="26"/>
      <c r="V211" s="26"/>
      <c r="W211" s="26"/>
      <c r="X211" s="26"/>
      <c r="Y211" s="26"/>
      <c r="Z211" s="26"/>
      <c r="AA211" s="26"/>
      <c r="AB211" s="26"/>
      <c r="AC211" s="26"/>
      <c r="AD211" s="26"/>
    </row>
    <row r="212" spans="1:30" s="32" customFormat="1" ht="24" x14ac:dyDescent="0.25">
      <c r="A212" s="181"/>
      <c r="B212" s="203"/>
      <c r="C212" s="132" t="s">
        <v>350</v>
      </c>
      <c r="D212" s="3"/>
      <c r="E212" s="203"/>
      <c r="F212" s="204"/>
      <c r="G212" s="23" t="s">
        <v>297</v>
      </c>
      <c r="H212" s="23" t="s">
        <v>297</v>
      </c>
      <c r="I212" s="25"/>
      <c r="J212" s="126">
        <v>651.96</v>
      </c>
      <c r="K212" s="26"/>
      <c r="L212" s="26"/>
      <c r="M212" s="26"/>
      <c r="N212" s="26"/>
      <c r="O212" s="26"/>
      <c r="P212" s="26"/>
      <c r="Q212" s="26"/>
      <c r="R212" s="26"/>
      <c r="S212" s="26"/>
      <c r="T212" s="26"/>
      <c r="U212" s="26"/>
      <c r="V212" s="26"/>
      <c r="W212" s="26"/>
      <c r="X212" s="26"/>
      <c r="Y212" s="26"/>
      <c r="Z212" s="26"/>
      <c r="AA212" s="26"/>
      <c r="AB212" s="26"/>
      <c r="AC212" s="26"/>
      <c r="AD212" s="26"/>
    </row>
    <row r="213" spans="1:30" s="32" customFormat="1" ht="48" x14ac:dyDescent="0.25">
      <c r="A213" s="26" t="s">
        <v>237</v>
      </c>
      <c r="B213" s="23" t="s">
        <v>236</v>
      </c>
      <c r="C213" s="1">
        <v>360</v>
      </c>
      <c r="D213" s="3"/>
      <c r="E213" s="27" t="s">
        <v>183</v>
      </c>
      <c r="F213" s="25" t="s">
        <v>56</v>
      </c>
      <c r="G213" s="25" t="s">
        <v>185</v>
      </c>
      <c r="H213" s="25" t="s">
        <v>185</v>
      </c>
      <c r="I213" s="25" t="s">
        <v>200</v>
      </c>
      <c r="J213" s="2">
        <v>298.60000000000002</v>
      </c>
      <c r="K213" s="26"/>
      <c r="L213" s="26"/>
      <c r="M213" s="26"/>
      <c r="N213" s="26"/>
      <c r="O213" s="26"/>
      <c r="P213" s="26"/>
      <c r="Q213" s="26"/>
      <c r="R213" s="26"/>
      <c r="S213" s="26"/>
      <c r="T213" s="26"/>
      <c r="U213" s="26"/>
      <c r="V213" s="26"/>
      <c r="W213" s="26"/>
      <c r="X213" s="26"/>
      <c r="Y213" s="26"/>
      <c r="Z213" s="26"/>
      <c r="AA213" s="26"/>
      <c r="AB213" s="26"/>
      <c r="AC213" s="26"/>
      <c r="AD213" s="26"/>
    </row>
    <row r="214" spans="1:30" s="32" customFormat="1" ht="48" x14ac:dyDescent="0.25">
      <c r="A214" s="26" t="s">
        <v>262</v>
      </c>
      <c r="B214" s="23" t="s">
        <v>263</v>
      </c>
      <c r="C214" s="1" t="s">
        <v>264</v>
      </c>
      <c r="D214" s="3"/>
      <c r="E214" s="27" t="s">
        <v>183</v>
      </c>
      <c r="F214" s="25" t="s">
        <v>56</v>
      </c>
      <c r="G214" s="25" t="s">
        <v>213</v>
      </c>
      <c r="H214" s="25" t="s">
        <v>213</v>
      </c>
      <c r="I214" s="25" t="s">
        <v>200</v>
      </c>
      <c r="J214" s="2">
        <v>1274.04</v>
      </c>
      <c r="K214" s="26"/>
      <c r="L214" s="26"/>
      <c r="M214" s="26"/>
      <c r="N214" s="26"/>
      <c r="O214" s="26"/>
      <c r="P214" s="26"/>
      <c r="Q214" s="26"/>
      <c r="R214" s="26"/>
      <c r="S214" s="26"/>
      <c r="T214" s="26"/>
      <c r="U214" s="26"/>
      <c r="V214" s="26"/>
      <c r="W214" s="26"/>
      <c r="X214" s="26"/>
      <c r="Y214" s="26"/>
      <c r="Z214" s="26"/>
      <c r="AA214" s="26"/>
      <c r="AB214" s="26"/>
      <c r="AC214" s="26"/>
      <c r="AD214" s="26"/>
    </row>
    <row r="215" spans="1:30" s="32" customFormat="1" ht="72" x14ac:dyDescent="0.25">
      <c r="A215" s="26" t="s">
        <v>308</v>
      </c>
      <c r="B215" s="58" t="s">
        <v>309</v>
      </c>
      <c r="C215" s="1">
        <v>410</v>
      </c>
      <c r="D215" s="3"/>
      <c r="E215" s="26"/>
      <c r="F215" s="26"/>
      <c r="G215" s="26"/>
      <c r="H215" s="26"/>
      <c r="I215" s="25"/>
      <c r="J215" s="1">
        <v>410</v>
      </c>
      <c r="K215" s="26"/>
      <c r="L215" s="26"/>
      <c r="M215" s="26"/>
      <c r="N215" s="26"/>
      <c r="O215" s="26"/>
      <c r="P215" s="26"/>
      <c r="Q215" s="26"/>
      <c r="R215" s="26"/>
      <c r="S215" s="26"/>
      <c r="T215" s="26"/>
      <c r="U215" s="26"/>
      <c r="V215" s="26"/>
      <c r="W215" s="26"/>
      <c r="X215" s="26"/>
      <c r="Y215" s="26"/>
      <c r="Z215" s="26"/>
      <c r="AA215" s="26"/>
      <c r="AB215" s="26"/>
      <c r="AC215" s="26"/>
      <c r="AD215" s="26"/>
    </row>
    <row r="216" spans="1:30" s="32" customFormat="1" x14ac:dyDescent="0.25">
      <c r="A216" s="13" t="s">
        <v>157</v>
      </c>
      <c r="B216" s="23"/>
      <c r="C216" s="1">
        <v>20000</v>
      </c>
      <c r="D216" s="3"/>
      <c r="E216" s="27"/>
      <c r="F216" s="25" t="s">
        <v>56</v>
      </c>
      <c r="G216" s="25"/>
      <c r="H216" s="25"/>
      <c r="I216" s="25"/>
      <c r="J216" s="2">
        <v>20000</v>
      </c>
      <c r="K216" s="26"/>
      <c r="L216" s="26"/>
      <c r="M216" s="26"/>
      <c r="N216" s="26"/>
      <c r="O216" s="26"/>
      <c r="P216" s="26"/>
      <c r="Q216" s="26"/>
      <c r="R216" s="26"/>
      <c r="S216" s="26"/>
      <c r="T216" s="26"/>
      <c r="U216" s="26"/>
      <c r="V216" s="26"/>
      <c r="W216" s="26"/>
      <c r="X216" s="26"/>
      <c r="Y216" s="26"/>
      <c r="Z216" s="26"/>
      <c r="AA216" s="26"/>
      <c r="AB216" s="26"/>
      <c r="AC216" s="26"/>
      <c r="AD216" s="26"/>
    </row>
    <row r="217" spans="1:30" s="32" customFormat="1" ht="48" x14ac:dyDescent="0.25">
      <c r="A217" s="13" t="s">
        <v>156</v>
      </c>
      <c r="B217" s="23" t="s">
        <v>102</v>
      </c>
      <c r="C217" s="1">
        <v>25000</v>
      </c>
      <c r="D217" s="3"/>
      <c r="E217" s="27"/>
      <c r="F217" s="25" t="s">
        <v>56</v>
      </c>
      <c r="G217" s="25"/>
      <c r="H217" s="25"/>
      <c r="I217" s="25"/>
      <c r="J217" s="2">
        <v>25000</v>
      </c>
      <c r="K217" s="26"/>
      <c r="L217" s="26"/>
      <c r="M217" s="26"/>
      <c r="N217" s="26"/>
      <c r="O217" s="26"/>
      <c r="P217" s="26"/>
      <c r="Q217" s="26"/>
      <c r="R217" s="26"/>
      <c r="S217" s="26"/>
      <c r="T217" s="26"/>
      <c r="U217" s="26"/>
      <c r="V217" s="26"/>
      <c r="W217" s="26"/>
      <c r="X217" s="26"/>
      <c r="Y217" s="26"/>
      <c r="Z217" s="26"/>
      <c r="AA217" s="26"/>
      <c r="AB217" s="26"/>
      <c r="AC217" s="26"/>
      <c r="AD217" s="26"/>
    </row>
    <row r="218" spans="1:30" s="32" customFormat="1" ht="48" x14ac:dyDescent="0.25">
      <c r="A218" s="26" t="s">
        <v>322</v>
      </c>
      <c r="B218" s="23" t="s">
        <v>102</v>
      </c>
      <c r="C218" s="6">
        <v>14450</v>
      </c>
      <c r="D218" s="3"/>
      <c r="E218" s="25" t="s">
        <v>183</v>
      </c>
      <c r="F218" s="25" t="s">
        <v>56</v>
      </c>
      <c r="G218" s="25" t="s">
        <v>185</v>
      </c>
      <c r="H218" s="25" t="s">
        <v>185</v>
      </c>
      <c r="I218" s="25" t="s">
        <v>200</v>
      </c>
      <c r="J218" s="2">
        <v>14450</v>
      </c>
      <c r="K218" s="26"/>
      <c r="L218" s="26"/>
      <c r="M218" s="26"/>
      <c r="N218" s="26"/>
      <c r="O218" s="26"/>
      <c r="P218" s="26"/>
      <c r="Q218" s="26"/>
      <c r="R218" s="26"/>
      <c r="S218" s="26"/>
      <c r="T218" s="26"/>
      <c r="U218" s="26"/>
      <c r="V218" s="26"/>
      <c r="W218" s="26"/>
      <c r="X218" s="26"/>
      <c r="Y218" s="26"/>
      <c r="Z218" s="26"/>
      <c r="AA218" s="26"/>
      <c r="AB218" s="26"/>
      <c r="AC218" s="26"/>
      <c r="AD218" s="26"/>
    </row>
    <row r="219" spans="1:30" s="32" customFormat="1" ht="48" x14ac:dyDescent="0.25">
      <c r="A219" s="26" t="s">
        <v>323</v>
      </c>
      <c r="B219" s="23" t="s">
        <v>102</v>
      </c>
      <c r="C219" s="6">
        <v>10000</v>
      </c>
      <c r="D219" s="3"/>
      <c r="E219" s="25" t="s">
        <v>183</v>
      </c>
      <c r="F219" s="25" t="s">
        <v>56</v>
      </c>
      <c r="G219" s="25" t="s">
        <v>213</v>
      </c>
      <c r="H219" s="25" t="s">
        <v>213</v>
      </c>
      <c r="I219" s="25" t="s">
        <v>200</v>
      </c>
      <c r="J219" s="2">
        <v>9900</v>
      </c>
      <c r="K219" s="26"/>
      <c r="L219" s="26"/>
      <c r="M219" s="26"/>
      <c r="N219" s="26"/>
      <c r="O219" s="26"/>
      <c r="P219" s="26"/>
      <c r="Q219" s="26"/>
      <c r="R219" s="26"/>
      <c r="S219" s="26"/>
      <c r="T219" s="26"/>
      <c r="U219" s="26"/>
      <c r="V219" s="26"/>
      <c r="W219" s="26"/>
      <c r="X219" s="26"/>
      <c r="Y219" s="26"/>
      <c r="Z219" s="26"/>
      <c r="AA219" s="26"/>
      <c r="AB219" s="26"/>
      <c r="AC219" s="26"/>
      <c r="AD219" s="26"/>
    </row>
    <row r="220" spans="1:30" s="32" customFormat="1" ht="48" x14ac:dyDescent="0.25">
      <c r="A220" s="26" t="s">
        <v>368</v>
      </c>
      <c r="B220" s="23" t="s">
        <v>102</v>
      </c>
      <c r="C220" s="6">
        <v>8390</v>
      </c>
      <c r="D220" s="3"/>
      <c r="E220" s="25" t="s">
        <v>183</v>
      </c>
      <c r="F220" s="25" t="s">
        <v>56</v>
      </c>
      <c r="G220" s="25" t="s">
        <v>346</v>
      </c>
      <c r="H220" s="25" t="s">
        <v>346</v>
      </c>
      <c r="I220" s="25" t="s">
        <v>200</v>
      </c>
      <c r="J220" s="2">
        <v>8390</v>
      </c>
      <c r="K220" s="26"/>
      <c r="L220" s="26"/>
      <c r="M220" s="26"/>
      <c r="N220" s="26"/>
      <c r="O220" s="26"/>
      <c r="P220" s="26"/>
      <c r="Q220" s="26"/>
      <c r="R220" s="26"/>
      <c r="S220" s="26"/>
      <c r="T220" s="26"/>
      <c r="U220" s="26"/>
      <c r="V220" s="26"/>
      <c r="W220" s="26"/>
      <c r="X220" s="26"/>
      <c r="Y220" s="26"/>
      <c r="Z220" s="26"/>
      <c r="AA220" s="26"/>
      <c r="AB220" s="26"/>
      <c r="AC220" s="26"/>
      <c r="AD220" s="26"/>
    </row>
    <row r="221" spans="1:30" s="32" customFormat="1" ht="48" x14ac:dyDescent="0.25">
      <c r="A221" s="26" t="s">
        <v>373</v>
      </c>
      <c r="B221" s="23" t="s">
        <v>102</v>
      </c>
      <c r="C221" s="6">
        <v>2350</v>
      </c>
      <c r="D221" s="3"/>
      <c r="E221" s="25" t="s">
        <v>183</v>
      </c>
      <c r="F221" s="25" t="s">
        <v>56</v>
      </c>
      <c r="G221" s="25" t="s">
        <v>213</v>
      </c>
      <c r="H221" s="25" t="s">
        <v>213</v>
      </c>
      <c r="I221" s="25" t="s">
        <v>200</v>
      </c>
      <c r="J221" s="2">
        <v>2350</v>
      </c>
      <c r="K221" s="26"/>
      <c r="L221" s="26"/>
      <c r="M221" s="26"/>
      <c r="N221" s="26"/>
      <c r="O221" s="26"/>
      <c r="P221" s="26"/>
      <c r="Q221" s="26"/>
      <c r="R221" s="26"/>
      <c r="S221" s="26"/>
      <c r="T221" s="26"/>
      <c r="U221" s="26"/>
      <c r="V221" s="26"/>
      <c r="W221" s="26"/>
      <c r="X221" s="26"/>
      <c r="Y221" s="26"/>
      <c r="Z221" s="26"/>
      <c r="AA221" s="26"/>
      <c r="AB221" s="26"/>
      <c r="AC221" s="26"/>
      <c r="AD221" s="26"/>
    </row>
    <row r="222" spans="1:30" s="32" customFormat="1" ht="48" x14ac:dyDescent="0.25">
      <c r="A222" s="26" t="s">
        <v>437</v>
      </c>
      <c r="B222" s="23" t="s">
        <v>102</v>
      </c>
      <c r="C222" s="6">
        <v>4263.92</v>
      </c>
      <c r="D222" s="3"/>
      <c r="E222" s="25" t="s">
        <v>183</v>
      </c>
      <c r="F222" s="25" t="s">
        <v>56</v>
      </c>
      <c r="G222" s="25" t="s">
        <v>346</v>
      </c>
      <c r="H222" s="25" t="s">
        <v>346</v>
      </c>
      <c r="I222" s="25" t="s">
        <v>200</v>
      </c>
      <c r="J222" s="2">
        <v>4263.92</v>
      </c>
      <c r="K222" s="26"/>
      <c r="L222" s="26"/>
      <c r="M222" s="26"/>
      <c r="N222" s="26"/>
      <c r="O222" s="26"/>
      <c r="P222" s="26"/>
      <c r="Q222" s="26"/>
      <c r="R222" s="26"/>
      <c r="S222" s="26"/>
      <c r="T222" s="26"/>
      <c r="U222" s="26"/>
      <c r="V222" s="26"/>
      <c r="W222" s="26"/>
      <c r="X222" s="26"/>
      <c r="Y222" s="26"/>
      <c r="Z222" s="26"/>
      <c r="AA222" s="26"/>
      <c r="AB222" s="26"/>
      <c r="AC222" s="26"/>
      <c r="AD222" s="26"/>
    </row>
    <row r="223" spans="1:30" s="32" customFormat="1" ht="60" x14ac:dyDescent="0.25">
      <c r="A223" s="13" t="s">
        <v>155</v>
      </c>
      <c r="B223" s="23" t="s">
        <v>103</v>
      </c>
      <c r="C223" s="1">
        <v>20000</v>
      </c>
      <c r="D223" s="3"/>
      <c r="E223" s="27"/>
      <c r="F223" s="25" t="s">
        <v>56</v>
      </c>
      <c r="G223" s="25"/>
      <c r="H223" s="25"/>
      <c r="I223" s="25"/>
      <c r="J223" s="2">
        <v>20000</v>
      </c>
      <c r="K223" s="26"/>
      <c r="L223" s="26"/>
      <c r="M223" s="26"/>
      <c r="N223" s="26"/>
      <c r="O223" s="26"/>
      <c r="P223" s="26"/>
      <c r="Q223" s="26"/>
      <c r="R223" s="26"/>
      <c r="S223" s="26"/>
      <c r="T223" s="26"/>
      <c r="U223" s="26"/>
      <c r="V223" s="26"/>
      <c r="W223" s="26"/>
      <c r="X223" s="26"/>
      <c r="Y223" s="26"/>
      <c r="Z223" s="26"/>
      <c r="AA223" s="26"/>
      <c r="AB223" s="26"/>
      <c r="AC223" s="26"/>
      <c r="AD223" s="26"/>
    </row>
    <row r="224" spans="1:30" s="32" customFormat="1" ht="60" x14ac:dyDescent="0.25">
      <c r="A224" s="26" t="s">
        <v>383</v>
      </c>
      <c r="B224" s="23" t="s">
        <v>103</v>
      </c>
      <c r="C224" s="1">
        <v>250</v>
      </c>
      <c r="D224" s="3"/>
      <c r="E224" s="25" t="s">
        <v>183</v>
      </c>
      <c r="F224" s="25" t="s">
        <v>56</v>
      </c>
      <c r="G224" s="25" t="s">
        <v>346</v>
      </c>
      <c r="H224" s="25" t="s">
        <v>346</v>
      </c>
      <c r="I224" s="25" t="s">
        <v>200</v>
      </c>
      <c r="J224" s="1">
        <v>250</v>
      </c>
      <c r="K224" s="26"/>
      <c r="L224" s="26"/>
      <c r="M224" s="26"/>
      <c r="N224" s="26"/>
      <c r="O224" s="26"/>
      <c r="P224" s="26"/>
      <c r="Q224" s="26"/>
      <c r="R224" s="26"/>
      <c r="S224" s="26"/>
      <c r="T224" s="26"/>
      <c r="U224" s="26"/>
      <c r="V224" s="26"/>
      <c r="W224" s="26"/>
      <c r="X224" s="26"/>
      <c r="Y224" s="26"/>
      <c r="Z224" s="26"/>
      <c r="AA224" s="26"/>
      <c r="AB224" s="26"/>
      <c r="AC224" s="26"/>
      <c r="AD224" s="26"/>
    </row>
    <row r="225" spans="1:30" s="32" customFormat="1" ht="60" x14ac:dyDescent="0.25">
      <c r="A225" s="26" t="s">
        <v>384</v>
      </c>
      <c r="B225" s="23" t="s">
        <v>103</v>
      </c>
      <c r="C225" s="1">
        <v>470.58</v>
      </c>
      <c r="D225" s="3"/>
      <c r="E225" s="25" t="s">
        <v>183</v>
      </c>
      <c r="F225" s="25" t="s">
        <v>56</v>
      </c>
      <c r="G225" s="25" t="s">
        <v>346</v>
      </c>
      <c r="H225" s="25" t="s">
        <v>346</v>
      </c>
      <c r="I225" s="25" t="s">
        <v>200</v>
      </c>
      <c r="J225" s="6">
        <v>470.58</v>
      </c>
      <c r="K225" s="26"/>
      <c r="L225" s="26"/>
      <c r="M225" s="26"/>
      <c r="N225" s="26"/>
      <c r="O225" s="26"/>
      <c r="P225" s="26"/>
      <c r="Q225" s="26"/>
      <c r="R225" s="26"/>
      <c r="S225" s="26"/>
      <c r="T225" s="26"/>
      <c r="U225" s="26"/>
      <c r="V225" s="26"/>
      <c r="W225" s="26"/>
      <c r="X225" s="26"/>
      <c r="Y225" s="26"/>
      <c r="Z225" s="26"/>
      <c r="AA225" s="26"/>
      <c r="AB225" s="26"/>
      <c r="AC225" s="26"/>
      <c r="AD225" s="26"/>
    </row>
    <row r="226" spans="1:30" s="32" customFormat="1" ht="60" x14ac:dyDescent="0.25">
      <c r="A226" s="26" t="s">
        <v>447</v>
      </c>
      <c r="B226" s="23" t="s">
        <v>103</v>
      </c>
      <c r="C226" s="1">
        <v>500</v>
      </c>
      <c r="D226" s="3"/>
      <c r="E226" s="25" t="s">
        <v>183</v>
      </c>
      <c r="F226" s="25" t="s">
        <v>56</v>
      </c>
      <c r="G226" s="25" t="s">
        <v>346</v>
      </c>
      <c r="H226" s="25" t="s">
        <v>346</v>
      </c>
      <c r="I226" s="25" t="s">
        <v>200</v>
      </c>
      <c r="J226" s="2">
        <v>500</v>
      </c>
      <c r="K226" s="26"/>
      <c r="L226" s="26"/>
      <c r="M226" s="26"/>
      <c r="N226" s="26"/>
      <c r="O226" s="26"/>
      <c r="P226" s="26"/>
      <c r="Q226" s="26"/>
      <c r="R226" s="26"/>
      <c r="S226" s="26"/>
      <c r="T226" s="26"/>
      <c r="U226" s="26"/>
      <c r="V226" s="26"/>
      <c r="W226" s="26"/>
      <c r="X226" s="26"/>
      <c r="Y226" s="26"/>
      <c r="Z226" s="26"/>
      <c r="AA226" s="26"/>
      <c r="AB226" s="26"/>
      <c r="AC226" s="26"/>
      <c r="AD226" s="26"/>
    </row>
    <row r="227" spans="1:30" s="32" customFormat="1" ht="60" x14ac:dyDescent="0.25">
      <c r="A227" s="26" t="s">
        <v>448</v>
      </c>
      <c r="B227" s="23" t="s">
        <v>103</v>
      </c>
      <c r="C227" s="1">
        <v>285.70999999999998</v>
      </c>
      <c r="D227" s="3"/>
      <c r="E227" s="25" t="s">
        <v>183</v>
      </c>
      <c r="F227" s="25" t="s">
        <v>56</v>
      </c>
      <c r="G227" s="25" t="s">
        <v>346</v>
      </c>
      <c r="H227" s="25" t="s">
        <v>346</v>
      </c>
      <c r="I227" s="25" t="s">
        <v>200</v>
      </c>
      <c r="J227" s="2">
        <v>285.70999999999998</v>
      </c>
      <c r="K227" s="26"/>
      <c r="L227" s="26"/>
      <c r="M227" s="26"/>
      <c r="N227" s="26"/>
      <c r="O227" s="26"/>
      <c r="P227" s="26"/>
      <c r="Q227" s="26"/>
      <c r="R227" s="26"/>
      <c r="S227" s="26"/>
      <c r="T227" s="26"/>
      <c r="U227" s="26"/>
      <c r="V227" s="26"/>
      <c r="W227" s="26"/>
      <c r="X227" s="26"/>
      <c r="Y227" s="26"/>
      <c r="Z227" s="26"/>
      <c r="AA227" s="26"/>
      <c r="AB227" s="26"/>
      <c r="AC227" s="26"/>
      <c r="AD227" s="26"/>
    </row>
    <row r="228" spans="1:30" s="32" customFormat="1" ht="72" x14ac:dyDescent="0.25">
      <c r="A228" s="13" t="s">
        <v>154</v>
      </c>
      <c r="B228" s="23" t="s">
        <v>104</v>
      </c>
      <c r="C228" s="1">
        <v>5000</v>
      </c>
      <c r="D228" s="3"/>
      <c r="E228" s="27"/>
      <c r="F228" s="25" t="s">
        <v>56</v>
      </c>
      <c r="G228" s="25"/>
      <c r="H228" s="25"/>
      <c r="I228" s="25"/>
      <c r="J228" s="2">
        <v>5000</v>
      </c>
      <c r="K228" s="26"/>
      <c r="L228" s="26"/>
      <c r="M228" s="26"/>
      <c r="N228" s="26"/>
      <c r="O228" s="26"/>
      <c r="P228" s="26"/>
      <c r="Q228" s="26"/>
      <c r="R228" s="26"/>
      <c r="S228" s="26"/>
      <c r="T228" s="26"/>
      <c r="U228" s="26"/>
      <c r="V228" s="26"/>
      <c r="W228" s="26"/>
      <c r="X228" s="26"/>
      <c r="Y228" s="26"/>
      <c r="Z228" s="26"/>
      <c r="AA228" s="26"/>
      <c r="AB228" s="26"/>
      <c r="AC228" s="26"/>
      <c r="AD228" s="26"/>
    </row>
    <row r="229" spans="1:30" s="32" customFormat="1" x14ac:dyDescent="0.25">
      <c r="A229" s="13" t="s">
        <v>180</v>
      </c>
      <c r="B229" s="71"/>
      <c r="C229" s="1"/>
      <c r="D229" s="3"/>
      <c r="E229" s="27"/>
      <c r="F229" s="25" t="s">
        <v>56</v>
      </c>
      <c r="G229" s="25"/>
      <c r="H229" s="25"/>
      <c r="I229" s="25"/>
      <c r="J229" s="2"/>
      <c r="K229" s="26"/>
      <c r="L229" s="26"/>
      <c r="M229" s="26"/>
      <c r="N229" s="26"/>
      <c r="O229" s="26"/>
      <c r="P229" s="26"/>
      <c r="Q229" s="26"/>
      <c r="R229" s="26"/>
      <c r="S229" s="26"/>
      <c r="T229" s="26"/>
      <c r="U229" s="26"/>
      <c r="V229" s="26"/>
      <c r="W229" s="26"/>
      <c r="X229" s="26"/>
      <c r="Y229" s="26"/>
      <c r="Z229" s="26"/>
      <c r="AA229" s="26"/>
      <c r="AB229" s="26"/>
      <c r="AC229" s="26"/>
      <c r="AD229" s="26"/>
    </row>
    <row r="230" spans="1:30" s="32" customFormat="1" ht="36" x14ac:dyDescent="0.25">
      <c r="A230" s="34" t="s">
        <v>179</v>
      </c>
      <c r="B230" s="74"/>
      <c r="C230" s="1">
        <v>16000</v>
      </c>
      <c r="D230" s="3"/>
      <c r="E230" s="27"/>
      <c r="F230" s="25" t="s">
        <v>56</v>
      </c>
      <c r="G230" s="25"/>
      <c r="H230" s="25"/>
      <c r="I230" s="25"/>
      <c r="J230" s="2">
        <v>16000</v>
      </c>
      <c r="K230" s="26"/>
      <c r="L230" s="26"/>
      <c r="M230" s="26"/>
      <c r="N230" s="26"/>
      <c r="O230" s="26"/>
      <c r="P230" s="26"/>
      <c r="Q230" s="26"/>
      <c r="R230" s="26"/>
      <c r="S230" s="26"/>
      <c r="T230" s="26"/>
      <c r="U230" s="26"/>
      <c r="V230" s="26"/>
      <c r="W230" s="26"/>
      <c r="X230" s="26"/>
      <c r="Y230" s="26"/>
      <c r="Z230" s="26"/>
      <c r="AA230" s="26"/>
      <c r="AB230" s="26"/>
      <c r="AC230" s="26"/>
      <c r="AD230" s="26"/>
    </row>
    <row r="231" spans="1:30" s="32" customFormat="1" ht="48" x14ac:dyDescent="0.25">
      <c r="A231" s="49" t="s">
        <v>153</v>
      </c>
      <c r="B231" s="50" t="s">
        <v>105</v>
      </c>
      <c r="C231" s="66">
        <v>35000</v>
      </c>
      <c r="D231" s="67"/>
      <c r="E231" s="47"/>
      <c r="F231" s="25" t="s">
        <v>56</v>
      </c>
      <c r="G231" s="60"/>
      <c r="H231" s="60"/>
      <c r="I231" s="60"/>
      <c r="J231" s="65">
        <v>35000</v>
      </c>
      <c r="K231" s="26"/>
      <c r="L231" s="26"/>
      <c r="M231" s="26"/>
      <c r="N231" s="26"/>
      <c r="O231" s="26"/>
      <c r="P231" s="26"/>
      <c r="Q231" s="26"/>
      <c r="R231" s="26"/>
      <c r="S231" s="26"/>
      <c r="T231" s="26"/>
      <c r="U231" s="26"/>
      <c r="V231" s="26"/>
      <c r="W231" s="26"/>
      <c r="X231" s="26"/>
      <c r="Y231" s="26"/>
      <c r="Z231" s="26"/>
      <c r="AA231" s="26"/>
      <c r="AB231" s="26"/>
      <c r="AC231" s="26"/>
      <c r="AD231" s="26"/>
    </row>
    <row r="232" spans="1:30" s="32" customFormat="1" ht="48" x14ac:dyDescent="0.25">
      <c r="A232" s="13" t="s">
        <v>464</v>
      </c>
      <c r="B232" s="58" t="s">
        <v>465</v>
      </c>
      <c r="C232" s="1">
        <v>120000</v>
      </c>
      <c r="D232" s="3"/>
      <c r="E232" s="27"/>
      <c r="F232" s="25" t="s">
        <v>56</v>
      </c>
      <c r="G232" s="25"/>
      <c r="H232" s="25"/>
      <c r="I232" s="25"/>
      <c r="J232" s="2">
        <v>120000</v>
      </c>
      <c r="K232" s="26"/>
      <c r="L232" s="26"/>
      <c r="M232" s="26"/>
      <c r="N232" s="26"/>
      <c r="O232" s="26"/>
      <c r="P232" s="26"/>
      <c r="Q232" s="26"/>
      <c r="R232" s="26"/>
      <c r="S232" s="26"/>
      <c r="T232" s="26"/>
      <c r="U232" s="26"/>
      <c r="V232" s="26"/>
      <c r="W232" s="26"/>
      <c r="X232" s="26"/>
      <c r="Y232" s="26"/>
      <c r="Z232" s="26"/>
      <c r="AA232" s="26"/>
      <c r="AB232" s="26"/>
      <c r="AC232" s="26"/>
      <c r="AD232" s="26"/>
    </row>
    <row r="233" spans="1:30" s="32" customFormat="1" ht="84" x14ac:dyDescent="0.25">
      <c r="A233" s="13" t="s">
        <v>152</v>
      </c>
      <c r="B233" s="23" t="s">
        <v>107</v>
      </c>
      <c r="C233" s="1">
        <v>10000</v>
      </c>
      <c r="D233" s="3"/>
      <c r="E233" s="27"/>
      <c r="F233" s="25" t="s">
        <v>56</v>
      </c>
      <c r="G233" s="25"/>
      <c r="H233" s="25"/>
      <c r="I233" s="25"/>
      <c r="J233" s="2">
        <v>10000</v>
      </c>
      <c r="K233" s="26"/>
      <c r="L233" s="26"/>
      <c r="M233" s="26"/>
      <c r="N233" s="26"/>
      <c r="O233" s="26"/>
      <c r="P233" s="26"/>
      <c r="Q233" s="26"/>
      <c r="R233" s="26"/>
      <c r="S233" s="26"/>
      <c r="T233" s="26"/>
      <c r="U233" s="26"/>
      <c r="V233" s="26"/>
      <c r="W233" s="26"/>
      <c r="X233" s="26"/>
      <c r="Y233" s="26"/>
      <c r="Z233" s="26"/>
      <c r="AA233" s="26"/>
      <c r="AB233" s="26"/>
      <c r="AC233" s="26"/>
      <c r="AD233" s="26"/>
    </row>
    <row r="234" spans="1:30" s="32" customFormat="1" x14ac:dyDescent="0.25">
      <c r="A234" s="13" t="s">
        <v>108</v>
      </c>
      <c r="B234" s="13"/>
      <c r="C234" s="1"/>
      <c r="D234" s="3"/>
      <c r="E234" s="27"/>
      <c r="F234" s="25" t="s">
        <v>56</v>
      </c>
      <c r="G234" s="25"/>
      <c r="H234" s="25"/>
      <c r="I234" s="25"/>
      <c r="J234" s="2"/>
      <c r="K234" s="26"/>
      <c r="L234" s="26"/>
      <c r="M234" s="26"/>
      <c r="N234" s="26"/>
      <c r="O234" s="26"/>
      <c r="P234" s="26"/>
      <c r="Q234" s="26"/>
      <c r="R234" s="26"/>
      <c r="S234" s="26"/>
      <c r="T234" s="26"/>
      <c r="U234" s="26"/>
      <c r="V234" s="26"/>
      <c r="W234" s="26"/>
      <c r="X234" s="26"/>
      <c r="Y234" s="26"/>
      <c r="Z234" s="26"/>
      <c r="AA234" s="26"/>
      <c r="AB234" s="26"/>
      <c r="AC234" s="26"/>
      <c r="AD234" s="26"/>
    </row>
    <row r="235" spans="1:30" s="32" customFormat="1" ht="48" x14ac:dyDescent="0.25">
      <c r="A235" s="38" t="s">
        <v>151</v>
      </c>
      <c r="B235" s="58" t="s">
        <v>109</v>
      </c>
      <c r="C235" s="1">
        <v>25000</v>
      </c>
      <c r="D235" s="3"/>
      <c r="E235" s="27"/>
      <c r="F235" s="25" t="s">
        <v>56</v>
      </c>
      <c r="G235" s="25"/>
      <c r="H235" s="25"/>
      <c r="I235" s="25"/>
      <c r="J235" s="2">
        <v>25000</v>
      </c>
      <c r="K235" s="26"/>
      <c r="L235" s="26"/>
      <c r="M235" s="26"/>
      <c r="N235" s="26"/>
      <c r="O235" s="26"/>
      <c r="P235" s="26"/>
      <c r="Q235" s="26"/>
      <c r="R235" s="26"/>
      <c r="S235" s="26"/>
      <c r="T235" s="26"/>
      <c r="U235" s="26"/>
      <c r="V235" s="26"/>
      <c r="W235" s="26"/>
      <c r="X235" s="26"/>
      <c r="Y235" s="26"/>
      <c r="Z235" s="26"/>
      <c r="AA235" s="26"/>
      <c r="AB235" s="26"/>
      <c r="AC235" s="26"/>
      <c r="AD235" s="26"/>
    </row>
    <row r="236" spans="1:30" s="32" customFormat="1" ht="60" x14ac:dyDescent="0.25">
      <c r="A236" s="26" t="s">
        <v>296</v>
      </c>
      <c r="B236" s="58" t="s">
        <v>294</v>
      </c>
      <c r="C236" s="1">
        <v>103498.44</v>
      </c>
      <c r="D236" s="3">
        <v>1</v>
      </c>
      <c r="E236" s="25" t="s">
        <v>198</v>
      </c>
      <c r="F236" s="25" t="s">
        <v>56</v>
      </c>
      <c r="G236" s="133" t="s">
        <v>297</v>
      </c>
      <c r="H236" s="133" t="s">
        <v>297</v>
      </c>
      <c r="I236" s="25" t="s">
        <v>72</v>
      </c>
      <c r="J236" s="117">
        <v>103498.44</v>
      </c>
      <c r="K236" s="26"/>
      <c r="L236" s="26"/>
      <c r="M236" s="26"/>
      <c r="N236" s="26"/>
      <c r="O236" s="26"/>
      <c r="P236" s="26"/>
      <c r="Q236" s="26"/>
      <c r="R236" s="26"/>
      <c r="S236" s="26"/>
      <c r="T236" s="26"/>
      <c r="U236" s="26"/>
      <c r="V236" s="26"/>
      <c r="W236" s="26"/>
      <c r="X236" s="26"/>
      <c r="Y236" s="26"/>
      <c r="Z236" s="26"/>
      <c r="AA236" s="26"/>
      <c r="AB236" s="26"/>
      <c r="AC236" s="26"/>
      <c r="AD236" s="26"/>
    </row>
    <row r="237" spans="1:30" s="32" customFormat="1" ht="48" x14ac:dyDescent="0.25">
      <c r="A237" s="40" t="s">
        <v>329</v>
      </c>
      <c r="B237" s="23" t="s">
        <v>328</v>
      </c>
      <c r="C237" s="23">
        <v>15990</v>
      </c>
      <c r="D237" s="23"/>
      <c r="E237" s="23" t="s">
        <v>183</v>
      </c>
      <c r="F237" s="25" t="s">
        <v>56</v>
      </c>
      <c r="G237" s="23" t="s">
        <v>213</v>
      </c>
      <c r="H237" s="23" t="s">
        <v>213</v>
      </c>
      <c r="I237" s="23" t="s">
        <v>72</v>
      </c>
      <c r="J237" s="23">
        <v>15990</v>
      </c>
      <c r="K237" s="26"/>
      <c r="L237" s="26"/>
      <c r="M237" s="26"/>
      <c r="N237" s="26"/>
      <c r="O237" s="26"/>
      <c r="P237" s="26"/>
      <c r="Q237" s="26"/>
      <c r="R237" s="26"/>
      <c r="S237" s="26"/>
      <c r="T237" s="26"/>
      <c r="U237" s="26"/>
      <c r="V237" s="26"/>
      <c r="W237" s="26"/>
      <c r="X237" s="26"/>
      <c r="Y237" s="26"/>
      <c r="Z237" s="26"/>
      <c r="AA237" s="26"/>
      <c r="AB237" s="26"/>
      <c r="AC237" s="26"/>
      <c r="AD237" s="26"/>
    </row>
    <row r="238" spans="1:30" s="32" customFormat="1" ht="36" x14ac:dyDescent="0.25">
      <c r="A238" s="40" t="s">
        <v>381</v>
      </c>
      <c r="B238" s="23"/>
      <c r="C238" s="23">
        <v>1343.5</v>
      </c>
      <c r="D238" s="23"/>
      <c r="E238" s="23" t="s">
        <v>183</v>
      </c>
      <c r="F238" s="25" t="s">
        <v>56</v>
      </c>
      <c r="G238" s="23" t="s">
        <v>346</v>
      </c>
      <c r="H238" s="23" t="s">
        <v>346</v>
      </c>
      <c r="I238" s="23" t="s">
        <v>72</v>
      </c>
      <c r="J238" s="118"/>
      <c r="K238" s="26"/>
      <c r="L238" s="26"/>
      <c r="M238" s="26"/>
      <c r="N238" s="26"/>
      <c r="O238" s="26"/>
      <c r="P238" s="26"/>
      <c r="Q238" s="26"/>
      <c r="R238" s="26"/>
      <c r="S238" s="26"/>
      <c r="T238" s="26"/>
      <c r="U238" s="26"/>
      <c r="V238" s="26"/>
      <c r="W238" s="26"/>
      <c r="X238" s="26"/>
      <c r="Y238" s="26"/>
      <c r="Z238" s="26"/>
      <c r="AA238" s="26"/>
      <c r="AB238" s="26"/>
      <c r="AC238" s="26"/>
      <c r="AD238" s="26"/>
    </row>
    <row r="239" spans="1:30" s="32" customFormat="1" x14ac:dyDescent="0.25">
      <c r="A239" s="38" t="s">
        <v>457</v>
      </c>
      <c r="B239" s="134" t="s">
        <v>68</v>
      </c>
      <c r="C239" s="23"/>
      <c r="D239" s="23"/>
      <c r="E239" s="23"/>
      <c r="F239" s="25"/>
      <c r="G239" s="23"/>
      <c r="H239" s="23"/>
      <c r="I239" s="23"/>
      <c r="J239" s="118"/>
      <c r="K239" s="26"/>
      <c r="L239" s="26"/>
      <c r="M239" s="26"/>
      <c r="N239" s="26"/>
      <c r="O239" s="26"/>
      <c r="P239" s="26"/>
      <c r="Q239" s="26"/>
      <c r="R239" s="26"/>
      <c r="S239" s="26"/>
      <c r="T239" s="26"/>
      <c r="U239" s="26"/>
      <c r="V239" s="26"/>
      <c r="W239" s="26"/>
      <c r="X239" s="26"/>
      <c r="Y239" s="26"/>
      <c r="Z239" s="26"/>
      <c r="AA239" s="26"/>
      <c r="AB239" s="26"/>
      <c r="AC239" s="26"/>
      <c r="AD239" s="26"/>
    </row>
    <row r="240" spans="1:30" s="32" customFormat="1" ht="60" x14ac:dyDescent="0.25">
      <c r="A240" s="13" t="s">
        <v>150</v>
      </c>
      <c r="B240" s="23" t="s">
        <v>110</v>
      </c>
      <c r="C240" s="1">
        <v>190000</v>
      </c>
      <c r="D240" s="3"/>
      <c r="E240" s="27"/>
      <c r="F240" s="25" t="s">
        <v>56</v>
      </c>
      <c r="G240" s="25"/>
      <c r="H240" s="25"/>
      <c r="I240" s="25"/>
      <c r="J240" s="2">
        <v>190000</v>
      </c>
      <c r="K240" s="26"/>
      <c r="L240" s="26"/>
      <c r="M240" s="26"/>
      <c r="N240" s="26"/>
      <c r="O240" s="26"/>
      <c r="P240" s="26"/>
      <c r="Q240" s="26"/>
      <c r="R240" s="26"/>
      <c r="S240" s="26"/>
      <c r="T240" s="26"/>
      <c r="U240" s="26"/>
      <c r="V240" s="26"/>
      <c r="W240" s="26"/>
      <c r="X240" s="26"/>
      <c r="Y240" s="26"/>
      <c r="Z240" s="26"/>
      <c r="AA240" s="26"/>
      <c r="AB240" s="26"/>
      <c r="AC240" s="26"/>
      <c r="AD240" s="26"/>
    </row>
    <row r="241" spans="1:30" s="32" customFormat="1" x14ac:dyDescent="0.25">
      <c r="A241" s="13" t="s">
        <v>149</v>
      </c>
      <c r="B241" s="23"/>
      <c r="C241" s="1">
        <v>2500</v>
      </c>
      <c r="D241" s="3"/>
      <c r="E241" s="27"/>
      <c r="F241" s="25" t="s">
        <v>56</v>
      </c>
      <c r="G241" s="25"/>
      <c r="H241" s="25"/>
      <c r="I241" s="25"/>
      <c r="J241" s="2">
        <v>2500</v>
      </c>
      <c r="K241" s="26"/>
      <c r="L241" s="26"/>
      <c r="M241" s="26"/>
      <c r="N241" s="26"/>
      <c r="O241" s="26"/>
      <c r="P241" s="26"/>
      <c r="Q241" s="26"/>
      <c r="R241" s="26"/>
      <c r="S241" s="26"/>
      <c r="T241" s="26"/>
      <c r="U241" s="26"/>
      <c r="V241" s="26"/>
      <c r="W241" s="26"/>
      <c r="X241" s="26"/>
      <c r="Y241" s="26"/>
      <c r="Z241" s="26"/>
      <c r="AA241" s="26"/>
      <c r="AB241" s="26"/>
      <c r="AC241" s="26"/>
      <c r="AD241" s="26"/>
    </row>
    <row r="242" spans="1:30" s="32" customFormat="1" ht="60" x14ac:dyDescent="0.2">
      <c r="A242" s="89" t="s">
        <v>148</v>
      </c>
      <c r="B242" s="23" t="s">
        <v>111</v>
      </c>
      <c r="C242" s="1">
        <v>17000</v>
      </c>
      <c r="D242" s="3"/>
      <c r="E242" s="27"/>
      <c r="F242" s="25" t="s">
        <v>56</v>
      </c>
      <c r="G242" s="25"/>
      <c r="H242" s="25"/>
      <c r="I242" s="25"/>
      <c r="J242" s="2">
        <v>17000</v>
      </c>
      <c r="K242" s="26"/>
      <c r="L242" s="26"/>
      <c r="M242" s="26"/>
      <c r="N242" s="26"/>
      <c r="O242" s="26"/>
      <c r="P242" s="26"/>
      <c r="Q242" s="26"/>
      <c r="R242" s="26"/>
      <c r="S242" s="26"/>
      <c r="T242" s="26"/>
      <c r="U242" s="26"/>
      <c r="V242" s="26"/>
      <c r="W242" s="26"/>
      <c r="X242" s="26"/>
      <c r="Y242" s="26"/>
      <c r="Z242" s="26"/>
      <c r="AA242" s="26"/>
      <c r="AB242" s="26"/>
      <c r="AC242" s="26"/>
      <c r="AD242" s="26"/>
    </row>
    <row r="243" spans="1:30" s="32" customFormat="1" ht="72" x14ac:dyDescent="0.25">
      <c r="A243" s="13" t="s">
        <v>147</v>
      </c>
      <c r="B243" s="23" t="s">
        <v>112</v>
      </c>
      <c r="C243" s="1">
        <v>100000</v>
      </c>
      <c r="D243" s="3"/>
      <c r="E243" s="27"/>
      <c r="F243" s="25" t="s">
        <v>56</v>
      </c>
      <c r="G243" s="25"/>
      <c r="H243" s="25"/>
      <c r="I243" s="25"/>
      <c r="J243" s="2">
        <v>100000</v>
      </c>
      <c r="K243" s="26"/>
      <c r="L243" s="26"/>
      <c r="M243" s="26"/>
      <c r="N243" s="26"/>
      <c r="O243" s="26"/>
      <c r="P243" s="26"/>
      <c r="Q243" s="26"/>
      <c r="R243" s="26"/>
      <c r="S243" s="26"/>
      <c r="T243" s="26"/>
      <c r="U243" s="26"/>
      <c r="V243" s="26"/>
      <c r="W243" s="26"/>
      <c r="X243" s="26"/>
      <c r="Y243" s="26"/>
      <c r="Z243" s="26"/>
      <c r="AA243" s="26"/>
      <c r="AB243" s="26"/>
      <c r="AC243" s="26"/>
      <c r="AD243" s="26"/>
    </row>
    <row r="244" spans="1:30" s="32" customFormat="1" ht="36" x14ac:dyDescent="0.25">
      <c r="A244" s="26" t="s">
        <v>244</v>
      </c>
      <c r="B244" s="23" t="s">
        <v>245</v>
      </c>
      <c r="C244" s="1">
        <v>4770</v>
      </c>
      <c r="D244" s="3"/>
      <c r="E244" s="27" t="s">
        <v>183</v>
      </c>
      <c r="F244" s="25" t="s">
        <v>56</v>
      </c>
      <c r="G244" s="25" t="s">
        <v>185</v>
      </c>
      <c r="H244" s="25" t="s">
        <v>213</v>
      </c>
      <c r="I244" s="25"/>
      <c r="J244" s="6">
        <v>4700</v>
      </c>
      <c r="K244" s="26"/>
      <c r="L244" s="26"/>
      <c r="M244" s="26"/>
      <c r="N244" s="26"/>
      <c r="O244" s="26"/>
      <c r="P244" s="26"/>
      <c r="Q244" s="26"/>
      <c r="R244" s="26"/>
      <c r="S244" s="26"/>
      <c r="T244" s="26"/>
      <c r="U244" s="26"/>
      <c r="V244" s="26"/>
      <c r="W244" s="26"/>
      <c r="X244" s="26"/>
      <c r="Y244" s="26"/>
      <c r="Z244" s="26"/>
      <c r="AA244" s="26"/>
      <c r="AB244" s="26"/>
      <c r="AC244" s="26"/>
      <c r="AD244" s="26"/>
    </row>
    <row r="245" spans="1:30" s="32" customFormat="1" ht="36" x14ac:dyDescent="0.25">
      <c r="A245" s="26" t="s">
        <v>370</v>
      </c>
      <c r="B245" s="23" t="s">
        <v>245</v>
      </c>
      <c r="C245" s="1">
        <v>1174.1600000000001</v>
      </c>
      <c r="D245" s="3"/>
      <c r="E245" s="27" t="s">
        <v>183</v>
      </c>
      <c r="F245" s="25" t="s">
        <v>56</v>
      </c>
      <c r="G245" s="25" t="s">
        <v>346</v>
      </c>
      <c r="H245" s="25" t="s">
        <v>346</v>
      </c>
      <c r="I245" s="25"/>
      <c r="J245" s="6">
        <v>1174.1600000000001</v>
      </c>
      <c r="K245" s="26"/>
      <c r="L245" s="26"/>
      <c r="M245" s="26"/>
      <c r="N245" s="26"/>
      <c r="O245" s="26"/>
      <c r="P245" s="26"/>
      <c r="Q245" s="26"/>
      <c r="R245" s="26"/>
      <c r="S245" s="26"/>
      <c r="T245" s="26"/>
      <c r="U245" s="26"/>
      <c r="V245" s="26"/>
      <c r="W245" s="26"/>
      <c r="X245" s="26"/>
      <c r="Y245" s="26"/>
      <c r="Z245" s="26"/>
      <c r="AA245" s="26"/>
      <c r="AB245" s="26"/>
      <c r="AC245" s="26"/>
      <c r="AD245" s="26"/>
    </row>
    <row r="246" spans="1:30" s="32" customFormat="1" ht="36" x14ac:dyDescent="0.25">
      <c r="A246" s="26" t="s">
        <v>393</v>
      </c>
      <c r="B246" s="23" t="s">
        <v>245</v>
      </c>
      <c r="C246" s="1">
        <v>816.51</v>
      </c>
      <c r="D246" s="3"/>
      <c r="E246" s="27" t="s">
        <v>183</v>
      </c>
      <c r="F246" s="25" t="s">
        <v>56</v>
      </c>
      <c r="G246" s="25" t="s">
        <v>346</v>
      </c>
      <c r="H246" s="25" t="s">
        <v>346</v>
      </c>
      <c r="I246" s="25"/>
      <c r="J246" s="6">
        <v>816.51</v>
      </c>
      <c r="K246" s="26"/>
      <c r="L246" s="26"/>
      <c r="M246" s="26"/>
      <c r="N246" s="26"/>
      <c r="O246" s="26"/>
      <c r="P246" s="26"/>
      <c r="Q246" s="26"/>
      <c r="R246" s="26"/>
      <c r="S246" s="26"/>
      <c r="T246" s="26"/>
      <c r="U246" s="26"/>
      <c r="V246" s="26"/>
      <c r="W246" s="26"/>
      <c r="X246" s="26"/>
      <c r="Y246" s="26"/>
      <c r="Z246" s="26"/>
      <c r="AA246" s="26"/>
      <c r="AB246" s="26"/>
      <c r="AC246" s="26"/>
      <c r="AD246" s="26"/>
    </row>
    <row r="247" spans="1:30" s="32" customFormat="1" ht="36" x14ac:dyDescent="0.25">
      <c r="A247" s="26" t="s">
        <v>402</v>
      </c>
      <c r="B247" s="23" t="s">
        <v>245</v>
      </c>
      <c r="C247" s="1">
        <v>33853</v>
      </c>
      <c r="D247" s="3"/>
      <c r="E247" s="27" t="s">
        <v>183</v>
      </c>
      <c r="F247" s="25" t="s">
        <v>56</v>
      </c>
      <c r="G247" s="25" t="s">
        <v>346</v>
      </c>
      <c r="H247" s="25" t="s">
        <v>346</v>
      </c>
      <c r="I247" s="25"/>
      <c r="J247" s="6">
        <f>12326+21526.6</f>
        <v>33852.6</v>
      </c>
      <c r="K247" s="26"/>
      <c r="L247" s="26"/>
      <c r="M247" s="26"/>
      <c r="N247" s="26"/>
      <c r="O247" s="26"/>
      <c r="P247" s="26"/>
      <c r="Q247" s="26"/>
      <c r="R247" s="26"/>
      <c r="S247" s="26"/>
      <c r="T247" s="26"/>
      <c r="U247" s="26"/>
      <c r="V247" s="26"/>
      <c r="W247" s="26"/>
      <c r="X247" s="26"/>
      <c r="Y247" s="26"/>
      <c r="Z247" s="26"/>
      <c r="AA247" s="26"/>
      <c r="AB247" s="26"/>
      <c r="AC247" s="26"/>
      <c r="AD247" s="26"/>
    </row>
    <row r="248" spans="1:30" s="32" customFormat="1" ht="48" x14ac:dyDescent="0.25">
      <c r="A248" s="38" t="s">
        <v>146</v>
      </c>
      <c r="B248" s="23" t="s">
        <v>113</v>
      </c>
      <c r="C248" s="1">
        <v>3000</v>
      </c>
      <c r="D248" s="3"/>
      <c r="E248" s="27"/>
      <c r="F248" s="25" t="s">
        <v>56</v>
      </c>
      <c r="G248" s="25"/>
      <c r="H248" s="25"/>
      <c r="I248" s="25"/>
      <c r="J248" s="2">
        <v>3000</v>
      </c>
      <c r="K248" s="26"/>
      <c r="L248" s="26"/>
      <c r="M248" s="26"/>
      <c r="N248" s="26"/>
      <c r="O248" s="26"/>
      <c r="P248" s="26"/>
      <c r="Q248" s="26"/>
      <c r="R248" s="26"/>
      <c r="S248" s="26"/>
      <c r="T248" s="26"/>
      <c r="U248" s="26"/>
      <c r="V248" s="26"/>
      <c r="W248" s="26"/>
      <c r="X248" s="26"/>
      <c r="Y248" s="26"/>
      <c r="Z248" s="26"/>
      <c r="AA248" s="26"/>
      <c r="AB248" s="26"/>
      <c r="AC248" s="26"/>
      <c r="AD248" s="26"/>
    </row>
    <row r="249" spans="1:30" s="32" customFormat="1" ht="48" x14ac:dyDescent="0.25">
      <c r="A249" s="40" t="s">
        <v>214</v>
      </c>
      <c r="B249" s="23" t="s">
        <v>113</v>
      </c>
      <c r="C249" s="1">
        <v>500</v>
      </c>
      <c r="D249" s="3"/>
      <c r="E249" s="27"/>
      <c r="F249" s="25" t="s">
        <v>56</v>
      </c>
      <c r="G249" s="25" t="s">
        <v>185</v>
      </c>
      <c r="H249" s="25" t="s">
        <v>213</v>
      </c>
      <c r="I249" s="25" t="s">
        <v>200</v>
      </c>
      <c r="J249" s="2">
        <v>500</v>
      </c>
      <c r="K249" s="26"/>
      <c r="L249" s="26"/>
      <c r="M249" s="26"/>
      <c r="N249" s="26"/>
      <c r="O249" s="26"/>
      <c r="P249" s="26"/>
      <c r="Q249" s="26"/>
      <c r="R249" s="26"/>
      <c r="S249" s="26"/>
      <c r="T249" s="26"/>
      <c r="U249" s="26"/>
      <c r="V249" s="26"/>
      <c r="W249" s="26"/>
      <c r="X249" s="26"/>
      <c r="Y249" s="26"/>
      <c r="Z249" s="26"/>
      <c r="AA249" s="26"/>
      <c r="AB249" s="26"/>
      <c r="AC249" s="26"/>
      <c r="AD249" s="26"/>
    </row>
    <row r="250" spans="1:30" s="32" customFormat="1" ht="96" x14ac:dyDescent="0.25">
      <c r="A250" s="13" t="s">
        <v>145</v>
      </c>
      <c r="B250" s="23" t="s">
        <v>114</v>
      </c>
      <c r="C250" s="1">
        <v>55000</v>
      </c>
      <c r="D250" s="3"/>
      <c r="E250" s="27"/>
      <c r="F250" s="25" t="s">
        <v>56</v>
      </c>
      <c r="G250" s="25"/>
      <c r="H250" s="25"/>
      <c r="I250" s="25"/>
      <c r="J250" s="2">
        <v>55000</v>
      </c>
      <c r="K250" s="26"/>
      <c r="L250" s="26"/>
      <c r="M250" s="26"/>
      <c r="N250" s="26"/>
      <c r="O250" s="26"/>
      <c r="P250" s="26"/>
      <c r="Q250" s="26"/>
      <c r="R250" s="26"/>
      <c r="S250" s="26"/>
      <c r="T250" s="26"/>
      <c r="U250" s="26"/>
      <c r="V250" s="26"/>
      <c r="W250" s="26"/>
      <c r="X250" s="26"/>
      <c r="Y250" s="26"/>
      <c r="Z250" s="26"/>
      <c r="AA250" s="26"/>
      <c r="AB250" s="26"/>
      <c r="AC250" s="26"/>
      <c r="AD250" s="26"/>
    </row>
    <row r="251" spans="1:30" s="32" customFormat="1" ht="36" x14ac:dyDescent="0.25">
      <c r="A251" s="26" t="s">
        <v>201</v>
      </c>
      <c r="B251" s="23" t="s">
        <v>202</v>
      </c>
      <c r="C251" s="1">
        <v>4793</v>
      </c>
      <c r="D251" s="3"/>
      <c r="E251" s="25" t="s">
        <v>183</v>
      </c>
      <c r="F251" s="25" t="s">
        <v>56</v>
      </c>
      <c r="G251" s="25" t="s">
        <v>185</v>
      </c>
      <c r="H251" s="25" t="s">
        <v>185</v>
      </c>
      <c r="I251" s="25" t="s">
        <v>200</v>
      </c>
      <c r="J251" s="2">
        <v>4792.95</v>
      </c>
      <c r="K251" s="26"/>
      <c r="L251" s="26"/>
      <c r="M251" s="26"/>
      <c r="N251" s="26"/>
      <c r="O251" s="26"/>
      <c r="P251" s="26"/>
      <c r="Q251" s="26"/>
      <c r="R251" s="26"/>
      <c r="S251" s="26"/>
      <c r="T251" s="26"/>
      <c r="U251" s="26"/>
      <c r="V251" s="26"/>
      <c r="W251" s="26"/>
      <c r="X251" s="26"/>
      <c r="Y251" s="26"/>
      <c r="Z251" s="26"/>
      <c r="AA251" s="26"/>
      <c r="AB251" s="26"/>
      <c r="AC251" s="26"/>
      <c r="AD251" s="26"/>
    </row>
    <row r="252" spans="1:30" s="32" customFormat="1" ht="36" x14ac:dyDescent="0.25">
      <c r="A252" s="26" t="s">
        <v>324</v>
      </c>
      <c r="B252" s="23" t="s">
        <v>202</v>
      </c>
      <c r="C252" s="1">
        <v>9376.6299999999992</v>
      </c>
      <c r="D252" s="3"/>
      <c r="E252" s="25" t="s">
        <v>183</v>
      </c>
      <c r="F252" s="25" t="s">
        <v>56</v>
      </c>
      <c r="G252" s="25" t="s">
        <v>325</v>
      </c>
      <c r="H252" s="25" t="s">
        <v>213</v>
      </c>
      <c r="I252" s="25" t="s">
        <v>200</v>
      </c>
      <c r="J252" s="2">
        <v>9376.6299999999992</v>
      </c>
      <c r="K252" s="26"/>
      <c r="L252" s="26"/>
      <c r="M252" s="26"/>
      <c r="N252" s="26"/>
      <c r="O252" s="26"/>
      <c r="P252" s="26"/>
      <c r="Q252" s="26"/>
      <c r="R252" s="26"/>
      <c r="S252" s="26"/>
      <c r="T252" s="26"/>
      <c r="U252" s="26"/>
      <c r="V252" s="26"/>
      <c r="W252" s="26"/>
      <c r="X252" s="26"/>
      <c r="Y252" s="26"/>
      <c r="Z252" s="26"/>
      <c r="AA252" s="26"/>
      <c r="AB252" s="26"/>
      <c r="AC252" s="26"/>
      <c r="AD252" s="26"/>
    </row>
    <row r="253" spans="1:30" s="32" customFormat="1" ht="36" x14ac:dyDescent="0.25">
      <c r="A253" s="26" t="s">
        <v>333</v>
      </c>
      <c r="B253" s="23" t="s">
        <v>202</v>
      </c>
      <c r="C253" s="1">
        <v>1397.82</v>
      </c>
      <c r="D253" s="3"/>
      <c r="E253" s="25" t="s">
        <v>183</v>
      </c>
      <c r="F253" s="25" t="s">
        <v>56</v>
      </c>
      <c r="G253" s="25" t="s">
        <v>325</v>
      </c>
      <c r="H253" s="25" t="s">
        <v>213</v>
      </c>
      <c r="I253" s="25" t="s">
        <v>200</v>
      </c>
      <c r="J253" s="1">
        <v>1397.82</v>
      </c>
      <c r="K253" s="26"/>
      <c r="L253" s="26"/>
      <c r="M253" s="26"/>
      <c r="N253" s="26"/>
      <c r="O253" s="26"/>
      <c r="P253" s="26"/>
      <c r="Q253" s="26"/>
      <c r="R253" s="26"/>
      <c r="S253" s="26"/>
      <c r="T253" s="26"/>
      <c r="U253" s="26"/>
      <c r="V253" s="26"/>
      <c r="W253" s="26"/>
      <c r="X253" s="26"/>
      <c r="Y253" s="26"/>
      <c r="Z253" s="26"/>
      <c r="AA253" s="26"/>
      <c r="AB253" s="26"/>
      <c r="AC253" s="26"/>
      <c r="AD253" s="26"/>
    </row>
    <row r="254" spans="1:30" s="32" customFormat="1" ht="36" x14ac:dyDescent="0.25">
      <c r="A254" s="26" t="s">
        <v>390</v>
      </c>
      <c r="B254" s="23" t="s">
        <v>202</v>
      </c>
      <c r="C254" s="1">
        <v>5330</v>
      </c>
      <c r="D254" s="3"/>
      <c r="E254" s="25" t="s">
        <v>183</v>
      </c>
      <c r="F254" s="25" t="s">
        <v>56</v>
      </c>
      <c r="G254" s="25" t="s">
        <v>325</v>
      </c>
      <c r="H254" s="25" t="s">
        <v>213</v>
      </c>
      <c r="I254" s="25" t="s">
        <v>200</v>
      </c>
      <c r="J254" s="6">
        <v>5330</v>
      </c>
      <c r="K254" s="26"/>
      <c r="L254" s="26"/>
      <c r="M254" s="26"/>
      <c r="N254" s="26"/>
      <c r="O254" s="26"/>
      <c r="P254" s="26"/>
      <c r="Q254" s="26"/>
      <c r="R254" s="26"/>
      <c r="S254" s="26"/>
      <c r="T254" s="26"/>
      <c r="U254" s="26"/>
      <c r="V254" s="26"/>
      <c r="W254" s="26"/>
      <c r="X254" s="26"/>
      <c r="Y254" s="26"/>
      <c r="Z254" s="26"/>
      <c r="AA254" s="26"/>
      <c r="AB254" s="26"/>
      <c r="AC254" s="26"/>
      <c r="AD254" s="26"/>
    </row>
    <row r="255" spans="1:30" s="32" customFormat="1" ht="36" x14ac:dyDescent="0.25">
      <c r="A255" s="26" t="s">
        <v>391</v>
      </c>
      <c r="B255" s="23" t="s">
        <v>202</v>
      </c>
      <c r="C255" s="1">
        <v>3600</v>
      </c>
      <c r="D255" s="3"/>
      <c r="E255" s="25" t="s">
        <v>183</v>
      </c>
      <c r="F255" s="25" t="s">
        <v>56</v>
      </c>
      <c r="G255" s="25" t="s">
        <v>346</v>
      </c>
      <c r="H255" s="25" t="s">
        <v>346</v>
      </c>
      <c r="I255" s="25" t="s">
        <v>200</v>
      </c>
      <c r="J255" s="6">
        <v>3600</v>
      </c>
      <c r="K255" s="26"/>
      <c r="L255" s="26"/>
      <c r="M255" s="26"/>
      <c r="N255" s="26"/>
      <c r="O255" s="26"/>
      <c r="P255" s="26"/>
      <c r="Q255" s="26"/>
      <c r="R255" s="26"/>
      <c r="S255" s="26"/>
      <c r="T255" s="26"/>
      <c r="U255" s="26"/>
      <c r="V255" s="26"/>
      <c r="W255" s="26"/>
      <c r="X255" s="26"/>
      <c r="Y255" s="26"/>
      <c r="Z255" s="26"/>
      <c r="AA255" s="26"/>
      <c r="AB255" s="26"/>
      <c r="AC255" s="26"/>
      <c r="AD255" s="26"/>
    </row>
    <row r="256" spans="1:30" s="32" customFormat="1" ht="36" x14ac:dyDescent="0.25">
      <c r="A256" s="26" t="s">
        <v>392</v>
      </c>
      <c r="B256" s="23" t="s">
        <v>202</v>
      </c>
      <c r="C256" s="1">
        <v>2073.1</v>
      </c>
      <c r="D256" s="3"/>
      <c r="E256" s="25" t="s">
        <v>183</v>
      </c>
      <c r="F256" s="25" t="s">
        <v>56</v>
      </c>
      <c r="G256" s="25" t="s">
        <v>213</v>
      </c>
      <c r="H256" s="25" t="s">
        <v>213</v>
      </c>
      <c r="I256" s="25" t="s">
        <v>200</v>
      </c>
      <c r="J256" s="1">
        <v>2073.1</v>
      </c>
      <c r="K256" s="26"/>
      <c r="L256" s="26"/>
      <c r="M256" s="26"/>
      <c r="N256" s="26"/>
      <c r="O256" s="26"/>
      <c r="P256" s="26"/>
      <c r="Q256" s="26"/>
      <c r="R256" s="26"/>
      <c r="S256" s="26"/>
      <c r="T256" s="26"/>
      <c r="U256" s="26"/>
      <c r="V256" s="26"/>
      <c r="W256" s="26"/>
      <c r="X256" s="26"/>
      <c r="Y256" s="26"/>
      <c r="Z256" s="26"/>
      <c r="AA256" s="26"/>
      <c r="AB256" s="26"/>
      <c r="AC256" s="26"/>
      <c r="AD256" s="26"/>
    </row>
    <row r="257" spans="1:30" s="32" customFormat="1" ht="36" x14ac:dyDescent="0.25">
      <c r="A257" s="26" t="s">
        <v>449</v>
      </c>
      <c r="B257" s="23" t="s">
        <v>202</v>
      </c>
      <c r="C257" s="1">
        <v>1467.89</v>
      </c>
      <c r="D257" s="3"/>
      <c r="E257" s="25" t="s">
        <v>183</v>
      </c>
      <c r="F257" s="25" t="s">
        <v>56</v>
      </c>
      <c r="G257" s="25" t="s">
        <v>346</v>
      </c>
      <c r="H257" s="25" t="s">
        <v>346</v>
      </c>
      <c r="I257" s="25" t="s">
        <v>200</v>
      </c>
      <c r="J257" s="6">
        <v>1467.89</v>
      </c>
      <c r="K257" s="26"/>
      <c r="L257" s="26"/>
      <c r="M257" s="26"/>
      <c r="N257" s="26"/>
      <c r="O257" s="26"/>
      <c r="P257" s="26"/>
      <c r="Q257" s="26"/>
      <c r="R257" s="26"/>
      <c r="S257" s="26"/>
      <c r="T257" s="26"/>
      <c r="U257" s="26"/>
      <c r="V257" s="26"/>
      <c r="W257" s="26"/>
      <c r="X257" s="26"/>
      <c r="Y257" s="26"/>
      <c r="Z257" s="26"/>
      <c r="AA257" s="26"/>
      <c r="AB257" s="26"/>
      <c r="AC257" s="26"/>
      <c r="AD257" s="26"/>
    </row>
    <row r="258" spans="1:30" s="32" customFormat="1" ht="96" x14ac:dyDescent="0.25">
      <c r="A258" s="13" t="s">
        <v>144</v>
      </c>
      <c r="B258" s="23" t="s">
        <v>115</v>
      </c>
      <c r="C258" s="1">
        <v>17000</v>
      </c>
      <c r="D258" s="3"/>
      <c r="E258" s="27"/>
      <c r="F258" s="25" t="s">
        <v>56</v>
      </c>
      <c r="G258" s="25"/>
      <c r="H258" s="25"/>
      <c r="I258" s="25"/>
      <c r="J258" s="2">
        <v>17000</v>
      </c>
      <c r="K258" s="26"/>
      <c r="L258" s="26"/>
      <c r="M258" s="26"/>
      <c r="N258" s="26"/>
      <c r="O258" s="26"/>
      <c r="P258" s="26"/>
      <c r="Q258" s="26"/>
      <c r="R258" s="26"/>
      <c r="S258" s="26"/>
      <c r="T258" s="26"/>
      <c r="U258" s="26"/>
      <c r="V258" s="26"/>
      <c r="W258" s="26"/>
      <c r="X258" s="26"/>
      <c r="Y258" s="26"/>
      <c r="Z258" s="26"/>
      <c r="AA258" s="26"/>
      <c r="AB258" s="26"/>
      <c r="AC258" s="26"/>
      <c r="AD258" s="26"/>
    </row>
    <row r="259" spans="1:30" s="32" customFormat="1" ht="36" x14ac:dyDescent="0.25">
      <c r="A259" s="13" t="s">
        <v>143</v>
      </c>
      <c r="B259" s="23" t="s">
        <v>116</v>
      </c>
      <c r="C259" s="1">
        <v>2000</v>
      </c>
      <c r="D259" s="3"/>
      <c r="E259" s="27"/>
      <c r="F259" s="25" t="s">
        <v>56</v>
      </c>
      <c r="G259" s="25"/>
      <c r="H259" s="25"/>
      <c r="I259" s="25"/>
      <c r="J259" s="2">
        <v>2000</v>
      </c>
      <c r="K259" s="26"/>
      <c r="L259" s="26"/>
      <c r="M259" s="26"/>
      <c r="N259" s="26"/>
      <c r="O259" s="26"/>
      <c r="P259" s="26"/>
      <c r="Q259" s="26"/>
      <c r="R259" s="26"/>
      <c r="S259" s="26"/>
      <c r="T259" s="26"/>
      <c r="U259" s="26"/>
      <c r="V259" s="26"/>
      <c r="W259" s="26"/>
      <c r="X259" s="26"/>
      <c r="Y259" s="26"/>
      <c r="Z259" s="26"/>
      <c r="AA259" s="26"/>
      <c r="AB259" s="26"/>
      <c r="AC259" s="26"/>
      <c r="AD259" s="26"/>
    </row>
    <row r="260" spans="1:30" s="32" customFormat="1" ht="36" x14ac:dyDescent="0.25">
      <c r="A260" s="26" t="s">
        <v>212</v>
      </c>
      <c r="B260" s="23" t="s">
        <v>116</v>
      </c>
      <c r="C260" s="1">
        <v>2500</v>
      </c>
      <c r="D260" s="3"/>
      <c r="E260" s="27" t="s">
        <v>183</v>
      </c>
      <c r="F260" s="25" t="s">
        <v>56</v>
      </c>
      <c r="G260" s="25" t="s">
        <v>185</v>
      </c>
      <c r="H260" s="25" t="s">
        <v>213</v>
      </c>
      <c r="I260" s="25" t="s">
        <v>200</v>
      </c>
      <c r="J260" s="2">
        <v>2500</v>
      </c>
      <c r="K260" s="26"/>
      <c r="L260" s="26"/>
      <c r="M260" s="26"/>
      <c r="N260" s="26"/>
      <c r="O260" s="26"/>
      <c r="P260" s="26"/>
      <c r="Q260" s="26"/>
      <c r="R260" s="26"/>
      <c r="S260" s="26"/>
      <c r="T260" s="26"/>
      <c r="U260" s="26"/>
      <c r="V260" s="26"/>
      <c r="W260" s="26"/>
      <c r="X260" s="26"/>
      <c r="Y260" s="26"/>
      <c r="Z260" s="26"/>
      <c r="AA260" s="26"/>
      <c r="AB260" s="26"/>
      <c r="AC260" s="26"/>
      <c r="AD260" s="26"/>
    </row>
    <row r="261" spans="1:30" s="32" customFormat="1" x14ac:dyDescent="0.25">
      <c r="A261" s="13" t="s">
        <v>141</v>
      </c>
      <c r="B261" s="71" t="s">
        <v>117</v>
      </c>
      <c r="C261" s="1">
        <v>2000</v>
      </c>
      <c r="D261" s="3"/>
      <c r="E261" s="27"/>
      <c r="F261" s="25" t="s">
        <v>56</v>
      </c>
      <c r="G261" s="25"/>
      <c r="H261" s="25"/>
      <c r="I261" s="25"/>
      <c r="J261" s="75">
        <v>2000</v>
      </c>
      <c r="K261" s="26"/>
      <c r="L261" s="26"/>
      <c r="M261" s="26"/>
      <c r="N261" s="26"/>
      <c r="O261" s="26"/>
      <c r="P261" s="26"/>
      <c r="Q261" s="26"/>
      <c r="R261" s="26"/>
      <c r="S261" s="26"/>
      <c r="T261" s="26"/>
      <c r="U261" s="26"/>
      <c r="V261" s="26"/>
      <c r="W261" s="26"/>
      <c r="X261" s="26"/>
      <c r="Y261" s="26"/>
      <c r="Z261" s="26"/>
      <c r="AA261" s="26"/>
      <c r="AB261" s="26"/>
      <c r="AC261" s="26"/>
      <c r="AD261" s="26"/>
    </row>
    <row r="262" spans="1:30" s="32" customFormat="1" ht="48" x14ac:dyDescent="0.25">
      <c r="A262" s="76" t="s">
        <v>182</v>
      </c>
      <c r="B262" s="77" t="s">
        <v>181</v>
      </c>
      <c r="C262" s="78">
        <v>125600</v>
      </c>
      <c r="D262" s="3"/>
      <c r="E262" s="27"/>
      <c r="F262" s="25" t="s">
        <v>56</v>
      </c>
      <c r="G262" s="25"/>
      <c r="H262" s="25"/>
      <c r="I262" s="25"/>
      <c r="J262" s="75">
        <v>125600</v>
      </c>
      <c r="K262" s="26"/>
      <c r="L262" s="26"/>
      <c r="M262" s="26"/>
      <c r="N262" s="26"/>
      <c r="O262" s="26"/>
      <c r="P262" s="26"/>
      <c r="Q262" s="26"/>
      <c r="R262" s="26"/>
      <c r="S262" s="26"/>
      <c r="T262" s="26"/>
      <c r="U262" s="26"/>
      <c r="V262" s="26"/>
      <c r="W262" s="26"/>
      <c r="X262" s="26"/>
      <c r="Y262" s="26"/>
      <c r="Z262" s="26"/>
      <c r="AA262" s="26"/>
      <c r="AB262" s="26"/>
      <c r="AC262" s="26"/>
      <c r="AD262" s="26"/>
    </row>
    <row r="263" spans="1:30" s="76" customFormat="1" ht="60" x14ac:dyDescent="0.25">
      <c r="A263" s="76" t="s">
        <v>344</v>
      </c>
      <c r="B263" s="79" t="s">
        <v>345</v>
      </c>
      <c r="C263" s="76">
        <v>2000</v>
      </c>
      <c r="E263" s="76" t="s">
        <v>183</v>
      </c>
      <c r="F263" s="76" t="s">
        <v>56</v>
      </c>
      <c r="G263" s="76" t="s">
        <v>213</v>
      </c>
      <c r="H263" s="76" t="s">
        <v>346</v>
      </c>
      <c r="I263" s="79" t="s">
        <v>200</v>
      </c>
      <c r="J263" s="79">
        <v>2000</v>
      </c>
    </row>
    <row r="264" spans="1:30" s="80" customFormat="1" ht="60" x14ac:dyDescent="0.25">
      <c r="A264" s="58" t="s">
        <v>347</v>
      </c>
      <c r="B264" s="77" t="s">
        <v>345</v>
      </c>
      <c r="C264" s="81">
        <v>2000</v>
      </c>
      <c r="D264" s="3"/>
      <c r="E264" s="79" t="s">
        <v>183</v>
      </c>
      <c r="F264" s="79" t="s">
        <v>56</v>
      </c>
      <c r="G264" s="79" t="s">
        <v>213</v>
      </c>
      <c r="H264" s="79" t="s">
        <v>346</v>
      </c>
      <c r="I264" s="25" t="s">
        <v>72</v>
      </c>
      <c r="J264" s="7">
        <v>2000</v>
      </c>
      <c r="K264" s="23"/>
      <c r="L264" s="23"/>
      <c r="M264" s="23"/>
      <c r="N264" s="23"/>
      <c r="O264" s="23"/>
      <c r="P264" s="23"/>
      <c r="Q264" s="23"/>
      <c r="R264" s="23"/>
      <c r="S264" s="23"/>
      <c r="T264" s="23"/>
      <c r="U264" s="23"/>
      <c r="V264" s="23"/>
      <c r="W264" s="23"/>
      <c r="X264" s="23"/>
      <c r="Y264" s="23"/>
      <c r="Z264" s="23"/>
      <c r="AA264" s="23"/>
      <c r="AB264" s="23"/>
      <c r="AC264" s="23"/>
      <c r="AD264" s="23"/>
    </row>
    <row r="265" spans="1:30" s="32" customFormat="1" x14ac:dyDescent="0.25">
      <c r="A265" s="13" t="s">
        <v>53</v>
      </c>
      <c r="B265" s="11" t="s">
        <v>52</v>
      </c>
      <c r="C265" s="10"/>
      <c r="D265" s="30"/>
      <c r="E265" s="16"/>
      <c r="F265" s="37"/>
      <c r="G265" s="37"/>
      <c r="H265" s="37"/>
      <c r="I265" s="37"/>
      <c r="J265" s="5"/>
      <c r="K265" s="26"/>
      <c r="L265" s="26"/>
      <c r="M265" s="26"/>
      <c r="N265" s="26"/>
      <c r="O265" s="26"/>
      <c r="P265" s="26"/>
      <c r="Q265" s="26"/>
      <c r="R265" s="26"/>
      <c r="S265" s="26"/>
      <c r="T265" s="26"/>
      <c r="U265" s="26"/>
      <c r="V265" s="26"/>
      <c r="W265" s="26"/>
      <c r="X265" s="26"/>
      <c r="Y265" s="26"/>
      <c r="Z265" s="26"/>
      <c r="AA265" s="26"/>
      <c r="AB265" s="26"/>
      <c r="AC265" s="26"/>
      <c r="AD265" s="26"/>
    </row>
    <row r="266" spans="1:30" s="32" customFormat="1" ht="60" x14ac:dyDescent="0.2">
      <c r="A266" s="26" t="s">
        <v>54</v>
      </c>
      <c r="B266" s="108" t="s">
        <v>224</v>
      </c>
      <c r="C266" s="117">
        <v>54626.7</v>
      </c>
      <c r="D266" s="3"/>
      <c r="E266" s="27" t="s">
        <v>183</v>
      </c>
      <c r="F266" s="25" t="s">
        <v>56</v>
      </c>
      <c r="G266" s="25" t="s">
        <v>185</v>
      </c>
      <c r="H266" s="25" t="s">
        <v>185</v>
      </c>
      <c r="I266" s="23" t="s">
        <v>72</v>
      </c>
      <c r="J266" s="8">
        <v>54626.7</v>
      </c>
      <c r="K266" s="26"/>
      <c r="L266" s="26"/>
      <c r="M266" s="26"/>
      <c r="N266" s="26"/>
      <c r="O266" s="26"/>
      <c r="P266" s="26"/>
      <c r="Q266" s="26"/>
      <c r="R266" s="26"/>
      <c r="S266" s="26"/>
      <c r="T266" s="26"/>
      <c r="U266" s="26"/>
      <c r="V266" s="26"/>
      <c r="W266" s="26"/>
      <c r="X266" s="26"/>
      <c r="Y266" s="26"/>
      <c r="Z266" s="26"/>
      <c r="AA266" s="26"/>
      <c r="AB266" s="26"/>
      <c r="AC266" s="26"/>
      <c r="AD266" s="26"/>
    </row>
    <row r="267" spans="1:30" s="32" customFormat="1" ht="48" x14ac:dyDescent="0.25">
      <c r="A267" s="13" t="s">
        <v>118</v>
      </c>
      <c r="B267" s="23" t="s">
        <v>74</v>
      </c>
      <c r="C267" s="135"/>
      <c r="D267" s="106"/>
      <c r="E267" s="71"/>
      <c r="F267" s="71"/>
      <c r="G267" s="71"/>
      <c r="H267" s="71"/>
      <c r="I267" s="71"/>
      <c r="J267" s="136"/>
      <c r="K267" s="26"/>
      <c r="L267" s="26"/>
      <c r="M267" s="26"/>
      <c r="N267" s="26"/>
      <c r="O267" s="26"/>
      <c r="P267" s="26"/>
      <c r="Q267" s="26"/>
      <c r="R267" s="26"/>
      <c r="S267" s="26"/>
      <c r="T267" s="26"/>
      <c r="U267" s="26"/>
      <c r="V267" s="26"/>
      <c r="W267" s="26"/>
      <c r="X267" s="26"/>
      <c r="Y267" s="26"/>
      <c r="Z267" s="26"/>
      <c r="AA267" s="26"/>
      <c r="AB267" s="26"/>
      <c r="AC267" s="26"/>
      <c r="AD267" s="26"/>
    </row>
    <row r="268" spans="1:30" s="32" customFormat="1" ht="36" x14ac:dyDescent="0.25">
      <c r="A268" s="26" t="s">
        <v>304</v>
      </c>
      <c r="B268" s="23" t="s">
        <v>307</v>
      </c>
      <c r="C268" s="135">
        <v>2847.9</v>
      </c>
      <c r="D268" s="106">
        <v>1</v>
      </c>
      <c r="E268" s="71" t="s">
        <v>183</v>
      </c>
      <c r="F268" s="25" t="s">
        <v>56</v>
      </c>
      <c r="G268" s="71" t="s">
        <v>278</v>
      </c>
      <c r="H268" s="71" t="s">
        <v>213</v>
      </c>
      <c r="I268" s="71" t="s">
        <v>72</v>
      </c>
      <c r="J268" s="136">
        <v>2847.9</v>
      </c>
      <c r="K268" s="26"/>
      <c r="L268" s="26"/>
      <c r="M268" s="26"/>
      <c r="N268" s="26"/>
      <c r="O268" s="26"/>
      <c r="P268" s="26"/>
      <c r="Q268" s="26"/>
      <c r="R268" s="26"/>
      <c r="S268" s="26"/>
      <c r="T268" s="26"/>
      <c r="U268" s="26"/>
      <c r="V268" s="26"/>
      <c r="W268" s="26"/>
      <c r="X268" s="26"/>
      <c r="Y268" s="26"/>
      <c r="Z268" s="26"/>
      <c r="AA268" s="26"/>
      <c r="AB268" s="26"/>
      <c r="AC268" s="26"/>
      <c r="AD268" s="26"/>
    </row>
    <row r="269" spans="1:30" s="32" customFormat="1" ht="24" x14ac:dyDescent="0.25">
      <c r="A269" s="26" t="s">
        <v>382</v>
      </c>
      <c r="B269" s="23"/>
      <c r="C269" s="135">
        <v>1412</v>
      </c>
      <c r="D269" s="106"/>
      <c r="E269" s="71" t="s">
        <v>183</v>
      </c>
      <c r="F269" s="25"/>
      <c r="G269" s="71"/>
      <c r="H269" s="71"/>
      <c r="I269" s="71"/>
      <c r="J269" s="136">
        <v>1412</v>
      </c>
      <c r="K269" s="26"/>
      <c r="L269" s="26"/>
      <c r="M269" s="26"/>
      <c r="N269" s="26"/>
      <c r="O269" s="26"/>
      <c r="P269" s="26"/>
      <c r="Q269" s="26"/>
      <c r="R269" s="26"/>
      <c r="S269" s="26"/>
      <c r="T269" s="26"/>
      <c r="U269" s="26"/>
      <c r="V269" s="26"/>
      <c r="W269" s="26"/>
      <c r="X269" s="26"/>
      <c r="Y269" s="26"/>
      <c r="Z269" s="26"/>
      <c r="AA269" s="26"/>
      <c r="AB269" s="26"/>
      <c r="AC269" s="26"/>
      <c r="AD269" s="26"/>
    </row>
    <row r="270" spans="1:30" s="32" customFormat="1" ht="36" x14ac:dyDescent="0.25">
      <c r="A270" s="13" t="s">
        <v>119</v>
      </c>
      <c r="B270" s="23" t="s">
        <v>75</v>
      </c>
      <c r="C270" s="135"/>
      <c r="D270" s="106"/>
      <c r="E270" s="71"/>
      <c r="F270" s="71"/>
      <c r="G270" s="71"/>
      <c r="H270" s="71"/>
      <c r="I270" s="71"/>
      <c r="J270" s="136"/>
      <c r="K270" s="26"/>
      <c r="L270" s="26"/>
      <c r="M270" s="26"/>
      <c r="N270" s="26"/>
      <c r="O270" s="26"/>
      <c r="P270" s="26"/>
      <c r="Q270" s="26"/>
      <c r="R270" s="26"/>
      <c r="S270" s="26"/>
      <c r="T270" s="26"/>
      <c r="U270" s="26"/>
      <c r="V270" s="26"/>
      <c r="W270" s="26"/>
      <c r="X270" s="26"/>
      <c r="Y270" s="26"/>
      <c r="Z270" s="26"/>
      <c r="AA270" s="26"/>
      <c r="AB270" s="26"/>
      <c r="AC270" s="26"/>
      <c r="AD270" s="26"/>
    </row>
    <row r="271" spans="1:30" s="32" customFormat="1" x14ac:dyDescent="0.25">
      <c r="A271" s="13" t="s">
        <v>120</v>
      </c>
      <c r="B271" s="71"/>
      <c r="C271" s="135"/>
      <c r="D271" s="106"/>
      <c r="E271" s="71"/>
      <c r="F271" s="71"/>
      <c r="G271" s="71"/>
      <c r="H271" s="71"/>
      <c r="I271" s="71"/>
      <c r="J271" s="136"/>
      <c r="K271" s="26"/>
      <c r="L271" s="26"/>
      <c r="M271" s="26"/>
      <c r="N271" s="26"/>
      <c r="O271" s="26"/>
      <c r="P271" s="26"/>
      <c r="Q271" s="26"/>
      <c r="R271" s="26"/>
      <c r="S271" s="26"/>
      <c r="T271" s="26"/>
      <c r="U271" s="26"/>
      <c r="V271" s="26"/>
      <c r="W271" s="26"/>
      <c r="X271" s="26"/>
      <c r="Y271" s="26"/>
      <c r="Z271" s="26"/>
      <c r="AA271" s="26"/>
      <c r="AB271" s="26"/>
      <c r="AC271" s="26"/>
      <c r="AD271" s="26"/>
    </row>
    <row r="272" spans="1:30" s="32" customFormat="1" x14ac:dyDescent="0.25">
      <c r="A272" s="13" t="s">
        <v>32</v>
      </c>
      <c r="B272" s="11" t="s">
        <v>33</v>
      </c>
      <c r="C272" s="123"/>
      <c r="D272" s="30"/>
      <c r="E272" s="16"/>
      <c r="F272" s="37"/>
      <c r="G272" s="37"/>
      <c r="H272" s="37"/>
      <c r="I272" s="37"/>
      <c r="J272" s="5"/>
      <c r="K272" s="26"/>
      <c r="L272" s="26"/>
      <c r="M272" s="26"/>
      <c r="N272" s="26"/>
      <c r="O272" s="26"/>
      <c r="P272" s="26"/>
      <c r="Q272" s="26"/>
      <c r="R272" s="26"/>
      <c r="S272" s="26"/>
      <c r="T272" s="26"/>
      <c r="U272" s="26"/>
      <c r="V272" s="26"/>
      <c r="W272" s="26"/>
      <c r="X272" s="26"/>
      <c r="Y272" s="26"/>
      <c r="Z272" s="26"/>
      <c r="AA272" s="26"/>
      <c r="AB272" s="26"/>
      <c r="AC272" s="26"/>
      <c r="AD272" s="26"/>
    </row>
    <row r="273" spans="1:10" ht="24" x14ac:dyDescent="0.2">
      <c r="A273" s="13" t="s">
        <v>23</v>
      </c>
      <c r="B273" s="11" t="s">
        <v>22</v>
      </c>
      <c r="C273" s="123"/>
      <c r="D273" s="30"/>
      <c r="E273" s="16"/>
      <c r="F273" s="37"/>
      <c r="G273" s="37"/>
      <c r="H273" s="37"/>
      <c r="I273" s="37"/>
      <c r="J273" s="5"/>
    </row>
    <row r="274" spans="1:10" x14ac:dyDescent="0.2">
      <c r="A274" s="13" t="s">
        <v>31</v>
      </c>
      <c r="B274" s="11" t="s">
        <v>19</v>
      </c>
      <c r="C274" s="123"/>
      <c r="D274" s="30"/>
      <c r="E274" s="16"/>
      <c r="F274" s="37"/>
      <c r="G274" s="37"/>
      <c r="H274" s="37"/>
      <c r="I274" s="37"/>
      <c r="J274" s="5"/>
    </row>
    <row r="275" spans="1:10" ht="48" x14ac:dyDescent="0.2">
      <c r="A275" s="166" t="s">
        <v>431</v>
      </c>
      <c r="B275" s="163" t="s">
        <v>432</v>
      </c>
      <c r="C275" s="169">
        <f>23097.89+34964.73+7968.88+26008</f>
        <v>92039.5</v>
      </c>
      <c r="D275" s="3"/>
      <c r="E275" s="27" t="s">
        <v>183</v>
      </c>
      <c r="F275" s="25" t="s">
        <v>455</v>
      </c>
      <c r="G275" s="25" t="s">
        <v>346</v>
      </c>
      <c r="H275" s="25" t="s">
        <v>346</v>
      </c>
      <c r="I275" s="25" t="s">
        <v>72</v>
      </c>
      <c r="J275" s="1">
        <f>23097.89</f>
        <v>23097.89</v>
      </c>
    </row>
    <row r="276" spans="1:10" ht="48" x14ac:dyDescent="0.2">
      <c r="A276" s="167"/>
      <c r="B276" s="164"/>
      <c r="C276" s="170"/>
      <c r="D276" s="3"/>
      <c r="E276" s="27" t="s">
        <v>183</v>
      </c>
      <c r="F276" s="25" t="s">
        <v>458</v>
      </c>
      <c r="G276" s="25" t="s">
        <v>346</v>
      </c>
      <c r="H276" s="25" t="s">
        <v>346</v>
      </c>
      <c r="I276" s="25" t="s">
        <v>72</v>
      </c>
      <c r="J276" s="1">
        <v>31465.85</v>
      </c>
    </row>
    <row r="277" spans="1:10" x14ac:dyDescent="0.2">
      <c r="A277" s="168"/>
      <c r="B277" s="165"/>
      <c r="C277" s="165"/>
      <c r="D277" s="3"/>
      <c r="E277" s="27" t="s">
        <v>183</v>
      </c>
      <c r="F277" s="60" t="s">
        <v>56</v>
      </c>
      <c r="G277" s="25" t="s">
        <v>346</v>
      </c>
      <c r="H277" s="25" t="s">
        <v>346</v>
      </c>
      <c r="I277" s="60" t="s">
        <v>72</v>
      </c>
      <c r="J277" s="1">
        <v>916.7</v>
      </c>
    </row>
    <row r="278" spans="1:10" x14ac:dyDescent="0.2">
      <c r="A278" s="168"/>
      <c r="B278" s="165"/>
      <c r="C278" s="165"/>
      <c r="D278" s="3"/>
      <c r="E278" s="27" t="s">
        <v>183</v>
      </c>
      <c r="F278" s="60" t="s">
        <v>56</v>
      </c>
      <c r="G278" s="25" t="s">
        <v>346</v>
      </c>
      <c r="H278" s="25" t="s">
        <v>346</v>
      </c>
      <c r="I278" s="60" t="s">
        <v>72</v>
      </c>
      <c r="J278" s="1">
        <v>305</v>
      </c>
    </row>
    <row r="279" spans="1:10" x14ac:dyDescent="0.2">
      <c r="A279" s="168"/>
      <c r="B279" s="165"/>
      <c r="C279" s="165"/>
      <c r="D279" s="3"/>
      <c r="E279" s="27" t="s">
        <v>183</v>
      </c>
      <c r="F279" s="60" t="s">
        <v>56</v>
      </c>
      <c r="G279" s="25" t="s">
        <v>346</v>
      </c>
      <c r="H279" s="25" t="s">
        <v>346</v>
      </c>
      <c r="I279" s="60" t="s">
        <v>72</v>
      </c>
      <c r="J279" s="1">
        <v>928.8</v>
      </c>
    </row>
    <row r="280" spans="1:10" x14ac:dyDescent="0.2">
      <c r="A280" s="138" t="s">
        <v>66</v>
      </c>
      <c r="B280" s="137" t="s">
        <v>67</v>
      </c>
      <c r="C280" s="139"/>
      <c r="D280" s="140"/>
      <c r="E280" s="137"/>
      <c r="F280" s="141"/>
      <c r="G280" s="141"/>
      <c r="H280" s="141"/>
      <c r="I280" s="141"/>
      <c r="J280" s="142"/>
    </row>
    <row r="281" spans="1:10" ht="36" x14ac:dyDescent="0.2">
      <c r="A281" s="83" t="s">
        <v>279</v>
      </c>
      <c r="B281" s="83" t="s">
        <v>280</v>
      </c>
      <c r="C281" s="115"/>
      <c r="D281" s="143"/>
      <c r="E281" s="83" t="s">
        <v>183</v>
      </c>
      <c r="F281" s="144" t="s">
        <v>56</v>
      </c>
      <c r="G281" s="144" t="s">
        <v>185</v>
      </c>
      <c r="H281" s="144" t="s">
        <v>213</v>
      </c>
      <c r="I281" s="144" t="s">
        <v>72</v>
      </c>
      <c r="J281" s="85">
        <f>725+476+440</f>
        <v>1641</v>
      </c>
    </row>
    <row r="282" spans="1:10" x14ac:dyDescent="0.2">
      <c r="A282" s="145" t="s">
        <v>61</v>
      </c>
      <c r="B282" s="137" t="s">
        <v>60</v>
      </c>
      <c r="C282" s="139"/>
      <c r="D282" s="140"/>
      <c r="E282" s="146"/>
      <c r="F282" s="141"/>
      <c r="G282" s="141"/>
      <c r="H282" s="141"/>
      <c r="I282" s="141"/>
      <c r="J282" s="142"/>
    </row>
    <row r="283" spans="1:10" x14ac:dyDescent="0.2">
      <c r="A283" s="49" t="s">
        <v>41</v>
      </c>
      <c r="B283" s="147" t="s">
        <v>42</v>
      </c>
      <c r="C283" s="148"/>
      <c r="D283" s="62"/>
      <c r="E283" s="63"/>
      <c r="F283" s="64"/>
      <c r="G283" s="64"/>
      <c r="H283" s="64"/>
      <c r="I283" s="64"/>
      <c r="J283" s="114"/>
    </row>
    <row r="284" spans="1:10" x14ac:dyDescent="0.2">
      <c r="A284" s="149" t="s">
        <v>295</v>
      </c>
      <c r="B284" s="149" t="s">
        <v>294</v>
      </c>
      <c r="C284" s="149"/>
      <c r="D284" s="149"/>
      <c r="E284" s="149"/>
      <c r="F284" s="149"/>
      <c r="G284" s="149"/>
      <c r="H284" s="149"/>
      <c r="I284" s="149"/>
      <c r="J284" s="149"/>
    </row>
    <row r="285" spans="1:10" ht="60" x14ac:dyDescent="0.2">
      <c r="A285" s="26" t="s">
        <v>296</v>
      </c>
      <c r="B285" s="26" t="s">
        <v>294</v>
      </c>
      <c r="C285" s="150">
        <v>103498.44</v>
      </c>
      <c r="D285" s="23">
        <v>1</v>
      </c>
      <c r="E285" s="26" t="s">
        <v>198</v>
      </c>
      <c r="F285" s="26" t="s">
        <v>56</v>
      </c>
      <c r="G285" s="133" t="s">
        <v>297</v>
      </c>
      <c r="H285" s="133" t="s">
        <v>297</v>
      </c>
      <c r="I285" s="23" t="s">
        <v>72</v>
      </c>
      <c r="J285" s="150">
        <v>103498.44</v>
      </c>
    </row>
    <row r="286" spans="1:10" x14ac:dyDescent="0.2">
      <c r="A286" s="151" t="s">
        <v>69</v>
      </c>
      <c r="B286" s="134" t="s">
        <v>68</v>
      </c>
      <c r="C286" s="152"/>
      <c r="D286" s="153"/>
      <c r="E286" s="134"/>
      <c r="F286" s="134"/>
      <c r="G286" s="134"/>
      <c r="H286" s="134"/>
      <c r="I286" s="134"/>
      <c r="J286" s="154"/>
    </row>
    <row r="287" spans="1:10" x14ac:dyDescent="0.2">
      <c r="A287" s="13" t="s">
        <v>142</v>
      </c>
      <c r="B287" s="11"/>
      <c r="C287" s="1"/>
      <c r="D287" s="3"/>
      <c r="E287" s="27"/>
      <c r="F287" s="25"/>
      <c r="G287" s="25"/>
      <c r="H287" s="25"/>
      <c r="I287" s="25"/>
      <c r="J287" s="155"/>
    </row>
    <row r="288" spans="1:10" ht="48" x14ac:dyDescent="0.2">
      <c r="A288" s="26" t="s">
        <v>187</v>
      </c>
      <c r="B288" s="23" t="s">
        <v>188</v>
      </c>
      <c r="C288" s="1">
        <f>4221.14+12768.93+216.83+7552.82+6615+378.25+16569+10946.25+741.37+5670+12773.25+10710+5674.88+605.2+10088.67+15054.19</f>
        <v>120585.78</v>
      </c>
      <c r="D288" s="3"/>
      <c r="E288" s="27"/>
      <c r="F288" s="25"/>
      <c r="G288" s="25"/>
      <c r="H288" s="25"/>
      <c r="I288" s="25"/>
      <c r="J288" s="155"/>
    </row>
    <row r="289" spans="1:30" ht="24" x14ac:dyDescent="0.2">
      <c r="A289" s="26" t="s">
        <v>189</v>
      </c>
      <c r="B289" s="23" t="s">
        <v>190</v>
      </c>
      <c r="C289" s="1">
        <f>105303.15+903.33+20683.69+4412.74+93709.06+773.1+19622.64+5107.84+17218.09+5779.39+89127.39+1164.2</f>
        <v>363804.62000000005</v>
      </c>
      <c r="D289" s="3"/>
      <c r="E289" s="27"/>
      <c r="F289" s="25"/>
      <c r="G289" s="25"/>
      <c r="H289" s="25"/>
      <c r="I289" s="25"/>
      <c r="J289" s="155"/>
    </row>
    <row r="290" spans="1:30" ht="24" x14ac:dyDescent="0.2">
      <c r="A290" s="83" t="s">
        <v>191</v>
      </c>
      <c r="B290" s="50" t="s">
        <v>190</v>
      </c>
      <c r="C290" s="66">
        <f>18173.91-506.53+13064.55+15827.19+8134.7</f>
        <v>54693.82</v>
      </c>
      <c r="D290" s="67"/>
      <c r="E290" s="47"/>
      <c r="F290" s="60"/>
      <c r="G290" s="60"/>
      <c r="H290" s="60"/>
      <c r="I290" s="60"/>
      <c r="J290" s="156"/>
      <c r="K290" s="157"/>
      <c r="L290" s="157"/>
      <c r="M290" s="157"/>
      <c r="N290" s="157"/>
      <c r="O290" s="157"/>
      <c r="P290" s="157"/>
      <c r="Q290" s="157"/>
      <c r="R290" s="157"/>
      <c r="S290" s="157"/>
      <c r="T290" s="157"/>
      <c r="U290" s="157"/>
      <c r="V290" s="157"/>
      <c r="W290" s="157"/>
      <c r="X290" s="157"/>
      <c r="Y290" s="157"/>
      <c r="Z290" s="157"/>
      <c r="AA290" s="157"/>
      <c r="AB290" s="157"/>
      <c r="AC290" s="157"/>
      <c r="AD290" s="157"/>
    </row>
    <row r="291" spans="1:30" s="107" customFormat="1" ht="48" x14ac:dyDescent="0.2">
      <c r="A291" s="26" t="s">
        <v>192</v>
      </c>
      <c r="B291" s="23" t="s">
        <v>193</v>
      </c>
      <c r="C291" s="1">
        <f>10878.7+325+325+10878.7+10878.7+325+10878.7+325+325+10878.7</f>
        <v>56018.5</v>
      </c>
      <c r="D291" s="3"/>
      <c r="E291" s="27"/>
      <c r="F291" s="25"/>
      <c r="G291" s="25"/>
      <c r="H291" s="25"/>
      <c r="I291" s="25"/>
      <c r="J291" s="162"/>
    </row>
    <row r="292" spans="1:30" s="158" customFormat="1" x14ac:dyDescent="0.2">
      <c r="B292" s="159"/>
      <c r="C292" s="45"/>
      <c r="D292" s="160"/>
      <c r="E292" s="159"/>
      <c r="F292" s="159"/>
      <c r="G292" s="159"/>
      <c r="H292" s="159"/>
      <c r="I292" s="159"/>
      <c r="J292" s="161"/>
    </row>
    <row r="293" spans="1:30" s="158" customFormat="1" x14ac:dyDescent="0.2">
      <c r="B293" s="159"/>
      <c r="C293" s="45"/>
      <c r="D293" s="160"/>
      <c r="E293" s="159"/>
      <c r="F293" s="159"/>
      <c r="G293" s="159"/>
      <c r="H293" s="159"/>
      <c r="I293" s="159"/>
      <c r="J293" s="161"/>
    </row>
    <row r="294" spans="1:30" s="158" customFormat="1" x14ac:dyDescent="0.2">
      <c r="B294" s="159"/>
      <c r="C294" s="45"/>
      <c r="D294" s="160"/>
      <c r="E294" s="159"/>
      <c r="F294" s="159"/>
      <c r="G294" s="159"/>
      <c r="H294" s="159"/>
      <c r="I294" s="159"/>
      <c r="J294" s="161"/>
    </row>
    <row r="295" spans="1:30" s="158" customFormat="1" x14ac:dyDescent="0.2">
      <c r="B295" s="159"/>
      <c r="C295" s="45"/>
      <c r="D295" s="160"/>
      <c r="E295" s="159"/>
      <c r="F295" s="159"/>
      <c r="G295" s="159"/>
      <c r="H295" s="159"/>
      <c r="I295" s="159"/>
      <c r="J295" s="161"/>
    </row>
    <row r="296" spans="1:30" s="158" customFormat="1" x14ac:dyDescent="0.2">
      <c r="B296" s="159"/>
      <c r="C296" s="45"/>
      <c r="D296" s="160"/>
      <c r="E296" s="159"/>
      <c r="F296" s="159"/>
      <c r="G296" s="159"/>
      <c r="H296" s="159"/>
      <c r="I296" s="159"/>
      <c r="J296" s="161"/>
    </row>
    <row r="297" spans="1:30" s="158" customFormat="1" x14ac:dyDescent="0.2">
      <c r="B297" s="159"/>
      <c r="C297" s="45"/>
      <c r="D297" s="160"/>
      <c r="E297" s="159"/>
      <c r="F297" s="159"/>
      <c r="G297" s="159"/>
      <c r="H297" s="159"/>
      <c r="I297" s="159"/>
      <c r="J297" s="161"/>
    </row>
    <row r="298" spans="1:30" s="158" customFormat="1" x14ac:dyDescent="0.2">
      <c r="B298" s="159"/>
      <c r="C298" s="45"/>
      <c r="D298" s="160"/>
      <c r="E298" s="159"/>
      <c r="F298" s="159"/>
      <c r="G298" s="159"/>
      <c r="H298" s="159"/>
      <c r="I298" s="159"/>
      <c r="J298" s="161"/>
    </row>
    <row r="299" spans="1:30" s="158" customFormat="1" x14ac:dyDescent="0.2">
      <c r="B299" s="159"/>
      <c r="C299" s="45"/>
      <c r="D299" s="160"/>
      <c r="E299" s="159"/>
      <c r="F299" s="159"/>
      <c r="G299" s="159"/>
      <c r="H299" s="159"/>
      <c r="I299" s="159"/>
      <c r="J299" s="161"/>
    </row>
    <row r="300" spans="1:30" s="158" customFormat="1" x14ac:dyDescent="0.2">
      <c r="B300" s="159"/>
      <c r="C300" s="45"/>
      <c r="D300" s="160"/>
      <c r="E300" s="159"/>
      <c r="F300" s="159"/>
      <c r="G300" s="159"/>
      <c r="H300" s="159"/>
      <c r="I300" s="159"/>
      <c r="J300" s="161"/>
    </row>
    <row r="301" spans="1:30" s="158" customFormat="1" x14ac:dyDescent="0.2">
      <c r="B301" s="159"/>
      <c r="C301" s="45"/>
      <c r="D301" s="160"/>
      <c r="E301" s="159"/>
      <c r="F301" s="159"/>
      <c r="G301" s="159"/>
      <c r="H301" s="159"/>
      <c r="I301" s="159"/>
      <c r="J301" s="161"/>
    </row>
    <row r="302" spans="1:30" s="158" customFormat="1" x14ac:dyDescent="0.2">
      <c r="B302" s="159"/>
      <c r="C302" s="45"/>
      <c r="D302" s="160"/>
      <c r="E302" s="159"/>
      <c r="F302" s="159"/>
      <c r="G302" s="159"/>
      <c r="H302" s="159"/>
      <c r="I302" s="159"/>
      <c r="J302" s="161"/>
    </row>
    <row r="303" spans="1:30" s="158" customFormat="1" x14ac:dyDescent="0.2">
      <c r="B303" s="159"/>
      <c r="C303" s="45"/>
      <c r="D303" s="160"/>
      <c r="E303" s="159"/>
      <c r="F303" s="159"/>
      <c r="G303" s="159"/>
      <c r="H303" s="159"/>
      <c r="I303" s="159"/>
      <c r="J303" s="161"/>
    </row>
    <row r="304" spans="1:30" s="158" customFormat="1" x14ac:dyDescent="0.2">
      <c r="B304" s="159"/>
      <c r="C304" s="45"/>
      <c r="D304" s="160"/>
      <c r="E304" s="159"/>
      <c r="F304" s="159"/>
      <c r="G304" s="159"/>
      <c r="H304" s="159"/>
      <c r="I304" s="159"/>
      <c r="J304" s="161"/>
    </row>
    <row r="305" spans="2:10" s="158" customFormat="1" x14ac:dyDescent="0.2">
      <c r="B305" s="159"/>
      <c r="C305" s="45"/>
      <c r="D305" s="160"/>
      <c r="E305" s="159"/>
      <c r="F305" s="159"/>
      <c r="G305" s="159"/>
      <c r="H305" s="159"/>
      <c r="I305" s="159"/>
      <c r="J305" s="161"/>
    </row>
    <row r="306" spans="2:10" s="158" customFormat="1" x14ac:dyDescent="0.2">
      <c r="B306" s="159"/>
      <c r="C306" s="45"/>
      <c r="D306" s="160"/>
      <c r="E306" s="159"/>
      <c r="F306" s="159"/>
      <c r="G306" s="159"/>
      <c r="H306" s="159"/>
      <c r="I306" s="159"/>
      <c r="J306" s="161"/>
    </row>
    <row r="307" spans="2:10" s="158" customFormat="1" x14ac:dyDescent="0.2">
      <c r="B307" s="159"/>
      <c r="C307" s="45"/>
      <c r="D307" s="160"/>
      <c r="E307" s="159"/>
      <c r="F307" s="159"/>
      <c r="G307" s="159"/>
      <c r="H307" s="159"/>
      <c r="I307" s="159"/>
      <c r="J307" s="161"/>
    </row>
    <row r="308" spans="2:10" s="158" customFormat="1" x14ac:dyDescent="0.2">
      <c r="B308" s="159"/>
      <c r="C308" s="45"/>
      <c r="D308" s="160"/>
      <c r="E308" s="159"/>
      <c r="F308" s="159"/>
      <c r="G308" s="159"/>
      <c r="H308" s="159"/>
      <c r="I308" s="159"/>
      <c r="J308" s="161"/>
    </row>
    <row r="309" spans="2:10" s="158" customFormat="1" x14ac:dyDescent="0.2">
      <c r="B309" s="159"/>
      <c r="C309" s="45"/>
      <c r="D309" s="160"/>
      <c r="E309" s="159"/>
      <c r="F309" s="159"/>
      <c r="G309" s="159"/>
      <c r="H309" s="159"/>
      <c r="I309" s="159"/>
      <c r="J309" s="161"/>
    </row>
    <row r="310" spans="2:10" s="158" customFormat="1" x14ac:dyDescent="0.2">
      <c r="B310" s="159"/>
      <c r="C310" s="45"/>
      <c r="D310" s="160"/>
      <c r="E310" s="159"/>
      <c r="F310" s="159"/>
      <c r="G310" s="159"/>
      <c r="H310" s="159"/>
      <c r="I310" s="159"/>
      <c r="J310" s="161"/>
    </row>
    <row r="311" spans="2:10" s="158" customFormat="1" x14ac:dyDescent="0.2">
      <c r="B311" s="159"/>
      <c r="C311" s="45"/>
      <c r="D311" s="160"/>
      <c r="E311" s="159"/>
      <c r="F311" s="159"/>
      <c r="G311" s="159"/>
      <c r="H311" s="159"/>
      <c r="I311" s="159"/>
      <c r="J311" s="161"/>
    </row>
    <row r="312" spans="2:10" s="158" customFormat="1" x14ac:dyDescent="0.2">
      <c r="B312" s="159"/>
      <c r="C312" s="45"/>
      <c r="D312" s="160"/>
      <c r="E312" s="159"/>
      <c r="F312" s="159"/>
      <c r="G312" s="159"/>
      <c r="H312" s="159"/>
      <c r="I312" s="159"/>
      <c r="J312" s="161"/>
    </row>
    <row r="313" spans="2:10" s="158" customFormat="1" x14ac:dyDescent="0.2">
      <c r="B313" s="159"/>
      <c r="C313" s="45"/>
      <c r="D313" s="160"/>
      <c r="E313" s="159"/>
      <c r="F313" s="159"/>
      <c r="G313" s="159"/>
      <c r="H313" s="159"/>
      <c r="I313" s="159"/>
      <c r="J313" s="161"/>
    </row>
    <row r="314" spans="2:10" s="158" customFormat="1" x14ac:dyDescent="0.2">
      <c r="B314" s="159"/>
      <c r="C314" s="45"/>
      <c r="D314" s="160"/>
      <c r="E314" s="159"/>
      <c r="F314" s="159"/>
      <c r="G314" s="159"/>
      <c r="H314" s="159"/>
      <c r="I314" s="159"/>
      <c r="J314" s="161"/>
    </row>
    <row r="315" spans="2:10" s="158" customFormat="1" x14ac:dyDescent="0.2">
      <c r="B315" s="159"/>
      <c r="C315" s="45"/>
      <c r="D315" s="160"/>
      <c r="E315" s="159"/>
      <c r="F315" s="159"/>
      <c r="G315" s="159"/>
      <c r="H315" s="159"/>
      <c r="I315" s="159"/>
      <c r="J315" s="161"/>
    </row>
    <row r="316" spans="2:10" s="158" customFormat="1" x14ac:dyDescent="0.2">
      <c r="B316" s="159"/>
      <c r="C316" s="45"/>
      <c r="D316" s="160"/>
      <c r="E316" s="159"/>
      <c r="F316" s="159"/>
      <c r="G316" s="159"/>
      <c r="H316" s="159"/>
      <c r="I316" s="159"/>
      <c r="J316" s="161"/>
    </row>
    <row r="317" spans="2:10" s="158" customFormat="1" x14ac:dyDescent="0.2">
      <c r="B317" s="159"/>
      <c r="C317" s="45"/>
      <c r="D317" s="160"/>
      <c r="E317" s="159"/>
      <c r="F317" s="159"/>
      <c r="G317" s="159"/>
      <c r="H317" s="159"/>
      <c r="I317" s="159"/>
      <c r="J317" s="161"/>
    </row>
    <row r="318" spans="2:10" s="158" customFormat="1" x14ac:dyDescent="0.2">
      <c r="B318" s="159"/>
      <c r="C318" s="45"/>
      <c r="D318" s="160"/>
      <c r="E318" s="159"/>
      <c r="F318" s="159"/>
      <c r="G318" s="159"/>
      <c r="H318" s="159"/>
      <c r="I318" s="159"/>
      <c r="J318" s="161"/>
    </row>
    <row r="319" spans="2:10" s="158" customFormat="1" x14ac:dyDescent="0.2">
      <c r="B319" s="159"/>
      <c r="C319" s="45"/>
      <c r="D319" s="160"/>
      <c r="E319" s="159"/>
      <c r="F319" s="159"/>
      <c r="G319" s="159"/>
      <c r="H319" s="159"/>
      <c r="I319" s="159"/>
      <c r="J319" s="161"/>
    </row>
    <row r="320" spans="2:10" s="158" customFormat="1" x14ac:dyDescent="0.2">
      <c r="B320" s="159"/>
      <c r="C320" s="45"/>
      <c r="D320" s="160"/>
      <c r="E320" s="159"/>
      <c r="F320" s="159"/>
      <c r="G320" s="159"/>
      <c r="H320" s="159"/>
      <c r="I320" s="159"/>
      <c r="J320" s="161"/>
    </row>
    <row r="321" spans="2:10" s="158" customFormat="1" x14ac:dyDescent="0.2">
      <c r="B321" s="159"/>
      <c r="C321" s="45"/>
      <c r="D321" s="160"/>
      <c r="E321" s="159"/>
      <c r="F321" s="159"/>
      <c r="G321" s="159"/>
      <c r="H321" s="159"/>
      <c r="I321" s="159"/>
      <c r="J321" s="161"/>
    </row>
    <row r="322" spans="2:10" s="158" customFormat="1" x14ac:dyDescent="0.2">
      <c r="B322" s="159"/>
      <c r="C322" s="45"/>
      <c r="D322" s="160"/>
      <c r="E322" s="159"/>
      <c r="F322" s="159"/>
      <c r="G322" s="159"/>
      <c r="H322" s="159"/>
      <c r="I322" s="159"/>
      <c r="J322" s="161"/>
    </row>
    <row r="323" spans="2:10" s="158" customFormat="1" x14ac:dyDescent="0.2">
      <c r="B323" s="159"/>
      <c r="C323" s="45"/>
      <c r="D323" s="160"/>
      <c r="E323" s="159"/>
      <c r="F323" s="159"/>
      <c r="G323" s="159"/>
      <c r="H323" s="159"/>
      <c r="I323" s="159"/>
      <c r="J323" s="161"/>
    </row>
    <row r="324" spans="2:10" s="158" customFormat="1" x14ac:dyDescent="0.2">
      <c r="B324" s="159"/>
      <c r="C324" s="45"/>
      <c r="D324" s="160"/>
      <c r="E324" s="159"/>
      <c r="F324" s="159"/>
      <c r="G324" s="159"/>
      <c r="H324" s="159"/>
      <c r="I324" s="159"/>
      <c r="J324" s="161"/>
    </row>
    <row r="325" spans="2:10" s="158" customFormat="1" x14ac:dyDescent="0.2">
      <c r="B325" s="159"/>
      <c r="C325" s="45"/>
      <c r="D325" s="160"/>
      <c r="E325" s="159"/>
      <c r="F325" s="159"/>
      <c r="G325" s="159"/>
      <c r="H325" s="159"/>
      <c r="I325" s="159"/>
      <c r="J325" s="161"/>
    </row>
    <row r="326" spans="2:10" s="158" customFormat="1" x14ac:dyDescent="0.2">
      <c r="B326" s="159"/>
      <c r="C326" s="45"/>
      <c r="D326" s="160"/>
      <c r="E326" s="159"/>
      <c r="F326" s="159"/>
      <c r="G326" s="159"/>
      <c r="H326" s="159"/>
      <c r="I326" s="159"/>
      <c r="J326" s="161"/>
    </row>
    <row r="327" spans="2:10" s="158" customFormat="1" x14ac:dyDescent="0.2">
      <c r="B327" s="159"/>
      <c r="C327" s="45"/>
      <c r="D327" s="160"/>
      <c r="E327" s="159"/>
      <c r="F327" s="159"/>
      <c r="G327" s="159"/>
      <c r="H327" s="159"/>
      <c r="I327" s="159"/>
      <c r="J327" s="161"/>
    </row>
    <row r="328" spans="2:10" s="158" customFormat="1" x14ac:dyDescent="0.2">
      <c r="B328" s="159"/>
      <c r="C328" s="45"/>
      <c r="D328" s="160"/>
      <c r="E328" s="159"/>
      <c r="F328" s="159"/>
      <c r="G328" s="159"/>
      <c r="H328" s="159"/>
      <c r="I328" s="159"/>
      <c r="J328" s="161"/>
    </row>
    <row r="329" spans="2:10" s="158" customFormat="1" x14ac:dyDescent="0.2">
      <c r="B329" s="159"/>
      <c r="C329" s="45"/>
      <c r="D329" s="160"/>
      <c r="E329" s="159"/>
      <c r="F329" s="159"/>
      <c r="G329" s="159"/>
      <c r="H329" s="159"/>
      <c r="I329" s="159"/>
      <c r="J329" s="161"/>
    </row>
    <row r="330" spans="2:10" s="158" customFormat="1" x14ac:dyDescent="0.2">
      <c r="B330" s="159"/>
      <c r="C330" s="45"/>
      <c r="D330" s="160"/>
      <c r="E330" s="159"/>
      <c r="F330" s="159"/>
      <c r="G330" s="159"/>
      <c r="H330" s="159"/>
      <c r="I330" s="159"/>
      <c r="J330" s="161"/>
    </row>
    <row r="331" spans="2:10" s="158" customFormat="1" x14ac:dyDescent="0.2">
      <c r="B331" s="159"/>
      <c r="C331" s="45"/>
      <c r="D331" s="160"/>
      <c r="E331" s="159"/>
      <c r="F331" s="159"/>
      <c r="G331" s="159"/>
      <c r="H331" s="159"/>
      <c r="I331" s="159"/>
      <c r="J331" s="161"/>
    </row>
    <row r="332" spans="2:10" s="158" customFormat="1" x14ac:dyDescent="0.2">
      <c r="B332" s="159"/>
      <c r="C332" s="45"/>
      <c r="D332" s="160"/>
      <c r="E332" s="159"/>
      <c r="F332" s="159"/>
      <c r="G332" s="159"/>
      <c r="H332" s="159"/>
      <c r="I332" s="159"/>
      <c r="J332" s="161"/>
    </row>
    <row r="333" spans="2:10" s="158" customFormat="1" x14ac:dyDescent="0.2">
      <c r="B333" s="159"/>
      <c r="C333" s="45"/>
      <c r="D333" s="160"/>
      <c r="E333" s="159"/>
      <c r="F333" s="159"/>
      <c r="G333" s="159"/>
      <c r="H333" s="159"/>
      <c r="I333" s="159"/>
      <c r="J333" s="161"/>
    </row>
    <row r="334" spans="2:10" s="158" customFormat="1" x14ac:dyDescent="0.2">
      <c r="B334" s="159"/>
      <c r="C334" s="45"/>
      <c r="D334" s="160"/>
      <c r="E334" s="159"/>
      <c r="F334" s="159"/>
      <c r="G334" s="159"/>
      <c r="H334" s="159"/>
      <c r="I334" s="159"/>
      <c r="J334" s="161"/>
    </row>
    <row r="335" spans="2:10" s="158" customFormat="1" x14ac:dyDescent="0.2">
      <c r="B335" s="159"/>
      <c r="C335" s="45"/>
      <c r="D335" s="160"/>
      <c r="E335" s="159"/>
      <c r="F335" s="159"/>
      <c r="G335" s="159"/>
      <c r="H335" s="159"/>
      <c r="I335" s="159"/>
      <c r="J335" s="161"/>
    </row>
    <row r="336" spans="2:10" s="158" customFormat="1" x14ac:dyDescent="0.2">
      <c r="B336" s="159"/>
      <c r="C336" s="45"/>
      <c r="D336" s="160"/>
      <c r="E336" s="159"/>
      <c r="F336" s="159"/>
      <c r="G336" s="159"/>
      <c r="H336" s="159"/>
      <c r="I336" s="159"/>
      <c r="J336" s="161"/>
    </row>
    <row r="337" spans="2:10" s="158" customFormat="1" x14ac:dyDescent="0.2">
      <c r="B337" s="159"/>
      <c r="C337" s="45"/>
      <c r="D337" s="160"/>
      <c r="E337" s="159"/>
      <c r="F337" s="159"/>
      <c r="G337" s="159"/>
      <c r="H337" s="159"/>
      <c r="I337" s="159"/>
      <c r="J337" s="161"/>
    </row>
    <row r="338" spans="2:10" s="158" customFormat="1" x14ac:dyDescent="0.2">
      <c r="B338" s="159"/>
      <c r="C338" s="45"/>
      <c r="D338" s="160"/>
      <c r="E338" s="159"/>
      <c r="F338" s="159"/>
      <c r="G338" s="159"/>
      <c r="H338" s="159"/>
      <c r="I338" s="159"/>
      <c r="J338" s="161"/>
    </row>
    <row r="339" spans="2:10" s="158" customFormat="1" x14ac:dyDescent="0.2">
      <c r="B339" s="159"/>
      <c r="C339" s="45"/>
      <c r="D339" s="160"/>
      <c r="E339" s="159"/>
      <c r="F339" s="159"/>
      <c r="G339" s="159"/>
      <c r="H339" s="159"/>
      <c r="I339" s="159"/>
      <c r="J339" s="161"/>
    </row>
    <row r="340" spans="2:10" s="158" customFormat="1" x14ac:dyDescent="0.2">
      <c r="B340" s="159"/>
      <c r="C340" s="45"/>
      <c r="D340" s="160"/>
      <c r="E340" s="159"/>
      <c r="F340" s="159"/>
      <c r="G340" s="159"/>
      <c r="H340" s="159"/>
      <c r="I340" s="159"/>
      <c r="J340" s="161"/>
    </row>
    <row r="341" spans="2:10" s="158" customFormat="1" x14ac:dyDescent="0.2">
      <c r="B341" s="159"/>
      <c r="C341" s="45"/>
      <c r="D341" s="160"/>
      <c r="E341" s="159"/>
      <c r="F341" s="159"/>
      <c r="G341" s="159"/>
      <c r="H341" s="159"/>
      <c r="I341" s="159"/>
      <c r="J341" s="161"/>
    </row>
    <row r="342" spans="2:10" s="158" customFormat="1" x14ac:dyDescent="0.2">
      <c r="B342" s="159"/>
      <c r="C342" s="45"/>
      <c r="D342" s="160"/>
      <c r="E342" s="159"/>
      <c r="F342" s="159"/>
      <c r="G342" s="159"/>
      <c r="H342" s="159"/>
      <c r="I342" s="159"/>
      <c r="J342" s="161"/>
    </row>
    <row r="343" spans="2:10" s="158" customFormat="1" x14ac:dyDescent="0.2">
      <c r="B343" s="159"/>
      <c r="C343" s="45"/>
      <c r="D343" s="160"/>
      <c r="E343" s="159"/>
      <c r="F343" s="159"/>
      <c r="G343" s="159"/>
      <c r="H343" s="159"/>
      <c r="I343" s="159"/>
      <c r="J343" s="161"/>
    </row>
    <row r="344" spans="2:10" s="158" customFormat="1" x14ac:dyDescent="0.2">
      <c r="B344" s="159"/>
      <c r="C344" s="45"/>
      <c r="D344" s="160"/>
      <c r="E344" s="159"/>
      <c r="F344" s="159"/>
      <c r="G344" s="159"/>
      <c r="H344" s="159"/>
      <c r="I344" s="159"/>
      <c r="J344" s="161"/>
    </row>
    <row r="345" spans="2:10" s="158" customFormat="1" x14ac:dyDescent="0.2">
      <c r="B345" s="159"/>
      <c r="C345" s="45"/>
      <c r="D345" s="160"/>
      <c r="E345" s="159"/>
      <c r="F345" s="159"/>
      <c r="G345" s="159"/>
      <c r="H345" s="159"/>
      <c r="I345" s="159"/>
      <c r="J345" s="161"/>
    </row>
    <row r="346" spans="2:10" s="158" customFormat="1" x14ac:dyDescent="0.2">
      <c r="B346" s="159"/>
      <c r="C346" s="45"/>
      <c r="D346" s="160"/>
      <c r="E346" s="159"/>
      <c r="F346" s="159"/>
      <c r="G346" s="159"/>
      <c r="H346" s="159"/>
      <c r="I346" s="159"/>
      <c r="J346" s="161"/>
    </row>
    <row r="347" spans="2:10" s="158" customFormat="1" x14ac:dyDescent="0.2">
      <c r="B347" s="159"/>
      <c r="C347" s="45"/>
      <c r="D347" s="160"/>
      <c r="E347" s="159"/>
      <c r="F347" s="159"/>
      <c r="G347" s="159"/>
      <c r="H347" s="159"/>
      <c r="I347" s="159"/>
      <c r="J347" s="161"/>
    </row>
    <row r="348" spans="2:10" s="158" customFormat="1" x14ac:dyDescent="0.2">
      <c r="B348" s="159"/>
      <c r="C348" s="45"/>
      <c r="D348" s="160"/>
      <c r="E348" s="159"/>
      <c r="F348" s="159"/>
      <c r="G348" s="159"/>
      <c r="H348" s="159"/>
      <c r="I348" s="159"/>
      <c r="J348" s="161"/>
    </row>
    <row r="349" spans="2:10" s="158" customFormat="1" x14ac:dyDescent="0.2">
      <c r="B349" s="159"/>
      <c r="C349" s="45"/>
      <c r="D349" s="160"/>
      <c r="E349" s="159"/>
      <c r="F349" s="159"/>
      <c r="G349" s="159"/>
      <c r="H349" s="159"/>
      <c r="I349" s="159"/>
      <c r="J349" s="161"/>
    </row>
    <row r="350" spans="2:10" s="158" customFormat="1" x14ac:dyDescent="0.2">
      <c r="B350" s="159"/>
      <c r="C350" s="45"/>
      <c r="D350" s="160"/>
      <c r="E350" s="159"/>
      <c r="F350" s="159"/>
      <c r="G350" s="159"/>
      <c r="H350" s="159"/>
      <c r="I350" s="159"/>
      <c r="J350" s="161"/>
    </row>
    <row r="351" spans="2:10" s="158" customFormat="1" x14ac:dyDescent="0.2">
      <c r="B351" s="159"/>
      <c r="C351" s="45"/>
      <c r="D351" s="160"/>
      <c r="E351" s="159"/>
      <c r="F351" s="159"/>
      <c r="G351" s="159"/>
      <c r="H351" s="159"/>
      <c r="I351" s="159"/>
      <c r="J351" s="161"/>
    </row>
    <row r="352" spans="2:10" s="158" customFormat="1" x14ac:dyDescent="0.2">
      <c r="B352" s="159"/>
      <c r="C352" s="45"/>
      <c r="D352" s="160"/>
      <c r="E352" s="159"/>
      <c r="F352" s="159"/>
      <c r="G352" s="159"/>
      <c r="H352" s="159"/>
      <c r="I352" s="159"/>
      <c r="J352" s="161"/>
    </row>
    <row r="353" spans="2:10" s="158" customFormat="1" x14ac:dyDescent="0.2">
      <c r="B353" s="159"/>
      <c r="C353" s="45"/>
      <c r="D353" s="160"/>
      <c r="E353" s="159"/>
      <c r="F353" s="159"/>
      <c r="G353" s="159"/>
      <c r="H353" s="159"/>
      <c r="I353" s="159"/>
      <c r="J353" s="161"/>
    </row>
    <row r="354" spans="2:10" s="158" customFormat="1" x14ac:dyDescent="0.2">
      <c r="B354" s="159"/>
      <c r="C354" s="45"/>
      <c r="D354" s="160"/>
      <c r="E354" s="159"/>
      <c r="F354" s="159"/>
      <c r="G354" s="159"/>
      <c r="H354" s="159"/>
      <c r="I354" s="159"/>
      <c r="J354" s="161"/>
    </row>
    <row r="355" spans="2:10" s="158" customFormat="1" x14ac:dyDescent="0.2">
      <c r="B355" s="159"/>
      <c r="C355" s="45"/>
      <c r="D355" s="160"/>
      <c r="E355" s="159"/>
      <c r="F355" s="159"/>
      <c r="G355" s="159"/>
      <c r="H355" s="159"/>
      <c r="I355" s="159"/>
      <c r="J355" s="161"/>
    </row>
    <row r="356" spans="2:10" s="158" customFormat="1" x14ac:dyDescent="0.2">
      <c r="B356" s="159"/>
      <c r="C356" s="45"/>
      <c r="D356" s="160"/>
      <c r="E356" s="159"/>
      <c r="F356" s="159"/>
      <c r="G356" s="159"/>
      <c r="H356" s="159"/>
      <c r="I356" s="159"/>
      <c r="J356" s="161"/>
    </row>
    <row r="357" spans="2:10" s="158" customFormat="1" x14ac:dyDescent="0.2">
      <c r="B357" s="159"/>
      <c r="C357" s="45"/>
      <c r="D357" s="160"/>
      <c r="E357" s="159"/>
      <c r="F357" s="159"/>
      <c r="G357" s="159"/>
      <c r="H357" s="159"/>
      <c r="I357" s="159"/>
      <c r="J357" s="161"/>
    </row>
    <row r="358" spans="2:10" s="158" customFormat="1" x14ac:dyDescent="0.2">
      <c r="B358" s="159"/>
      <c r="C358" s="45"/>
      <c r="D358" s="160"/>
      <c r="E358" s="159"/>
      <c r="F358" s="159"/>
      <c r="G358" s="159"/>
      <c r="H358" s="159"/>
      <c r="I358" s="159"/>
      <c r="J358" s="161"/>
    </row>
    <row r="359" spans="2:10" s="158" customFormat="1" x14ac:dyDescent="0.2">
      <c r="B359" s="159"/>
      <c r="C359" s="45"/>
      <c r="D359" s="160"/>
      <c r="E359" s="159"/>
      <c r="F359" s="159"/>
      <c r="G359" s="159"/>
      <c r="H359" s="159"/>
      <c r="I359" s="159"/>
      <c r="J359" s="161"/>
    </row>
    <row r="360" spans="2:10" s="158" customFormat="1" x14ac:dyDescent="0.2">
      <c r="B360" s="159"/>
      <c r="C360" s="45"/>
      <c r="D360" s="160"/>
      <c r="E360" s="159"/>
      <c r="F360" s="159"/>
      <c r="G360" s="159"/>
      <c r="H360" s="159"/>
      <c r="I360" s="159"/>
      <c r="J360" s="161"/>
    </row>
    <row r="361" spans="2:10" s="158" customFormat="1" x14ac:dyDescent="0.2">
      <c r="B361" s="159"/>
      <c r="C361" s="45"/>
      <c r="D361" s="160"/>
      <c r="E361" s="159"/>
      <c r="F361" s="159"/>
      <c r="G361" s="159"/>
      <c r="H361" s="159"/>
      <c r="I361" s="159"/>
      <c r="J361" s="161"/>
    </row>
    <row r="362" spans="2:10" s="158" customFormat="1" x14ac:dyDescent="0.2">
      <c r="B362" s="159"/>
      <c r="C362" s="45"/>
      <c r="D362" s="160"/>
      <c r="E362" s="159"/>
      <c r="F362" s="159"/>
      <c r="G362" s="159"/>
      <c r="H362" s="159"/>
      <c r="I362" s="159"/>
      <c r="J362" s="161"/>
    </row>
    <row r="363" spans="2:10" s="158" customFormat="1" x14ac:dyDescent="0.2">
      <c r="B363" s="159"/>
      <c r="C363" s="45"/>
      <c r="D363" s="160"/>
      <c r="E363" s="159"/>
      <c r="F363" s="159"/>
      <c r="G363" s="159"/>
      <c r="H363" s="159"/>
      <c r="I363" s="159"/>
      <c r="J363" s="161"/>
    </row>
    <row r="364" spans="2:10" s="158" customFormat="1" x14ac:dyDescent="0.2">
      <c r="B364" s="159"/>
      <c r="C364" s="45"/>
      <c r="D364" s="160"/>
      <c r="E364" s="159"/>
      <c r="F364" s="159"/>
      <c r="G364" s="159"/>
      <c r="H364" s="159"/>
      <c r="I364" s="159"/>
      <c r="J364" s="161"/>
    </row>
    <row r="365" spans="2:10" s="158" customFormat="1" x14ac:dyDescent="0.2">
      <c r="B365" s="159"/>
      <c r="C365" s="45"/>
      <c r="D365" s="160"/>
      <c r="E365" s="159"/>
      <c r="F365" s="159"/>
      <c r="G365" s="159"/>
      <c r="H365" s="159"/>
      <c r="I365" s="159"/>
      <c r="J365" s="161"/>
    </row>
    <row r="366" spans="2:10" s="158" customFormat="1" x14ac:dyDescent="0.2">
      <c r="B366" s="159"/>
      <c r="C366" s="45"/>
      <c r="D366" s="160"/>
      <c r="E366" s="159"/>
      <c r="F366" s="159"/>
      <c r="G366" s="159"/>
      <c r="H366" s="159"/>
      <c r="I366" s="159"/>
      <c r="J366" s="161"/>
    </row>
    <row r="367" spans="2:10" s="158" customFormat="1" x14ac:dyDescent="0.2">
      <c r="B367" s="159"/>
      <c r="C367" s="45"/>
      <c r="D367" s="160"/>
      <c r="E367" s="159"/>
      <c r="F367" s="159"/>
      <c r="G367" s="159"/>
      <c r="H367" s="159"/>
      <c r="I367" s="159"/>
      <c r="J367" s="161"/>
    </row>
    <row r="368" spans="2:10" s="158" customFormat="1" x14ac:dyDescent="0.2">
      <c r="B368" s="159"/>
      <c r="C368" s="45"/>
      <c r="D368" s="160"/>
      <c r="E368" s="159"/>
      <c r="F368" s="159"/>
      <c r="G368" s="159"/>
      <c r="H368" s="159"/>
      <c r="I368" s="159"/>
      <c r="J368" s="161"/>
    </row>
    <row r="369" spans="2:10" s="158" customFormat="1" x14ac:dyDescent="0.2">
      <c r="B369" s="159"/>
      <c r="C369" s="45"/>
      <c r="D369" s="160"/>
      <c r="E369" s="159"/>
      <c r="F369" s="159"/>
      <c r="G369" s="159"/>
      <c r="H369" s="159"/>
      <c r="I369" s="159"/>
      <c r="J369" s="161"/>
    </row>
    <row r="370" spans="2:10" s="158" customFormat="1" x14ac:dyDescent="0.2">
      <c r="B370" s="159"/>
      <c r="C370" s="45"/>
      <c r="D370" s="160"/>
      <c r="E370" s="159"/>
      <c r="F370" s="159"/>
      <c r="G370" s="159"/>
      <c r="H370" s="159"/>
      <c r="I370" s="159"/>
      <c r="J370" s="161"/>
    </row>
    <row r="371" spans="2:10" s="158" customFormat="1" x14ac:dyDescent="0.2">
      <c r="B371" s="159"/>
      <c r="C371" s="45"/>
      <c r="D371" s="160"/>
      <c r="E371" s="159"/>
      <c r="F371" s="159"/>
      <c r="G371" s="159"/>
      <c r="H371" s="159"/>
      <c r="I371" s="159"/>
      <c r="J371" s="161"/>
    </row>
    <row r="372" spans="2:10" s="158" customFormat="1" x14ac:dyDescent="0.2">
      <c r="B372" s="159"/>
      <c r="C372" s="45"/>
      <c r="D372" s="160"/>
      <c r="E372" s="159"/>
      <c r="F372" s="159"/>
      <c r="G372" s="159"/>
      <c r="H372" s="159"/>
      <c r="I372" s="159"/>
      <c r="J372" s="161"/>
    </row>
    <row r="373" spans="2:10" s="158" customFormat="1" x14ac:dyDescent="0.2">
      <c r="B373" s="159"/>
      <c r="C373" s="45"/>
      <c r="D373" s="160"/>
      <c r="E373" s="159"/>
      <c r="F373" s="159"/>
      <c r="G373" s="159"/>
      <c r="H373" s="159"/>
      <c r="I373" s="159"/>
      <c r="J373" s="161"/>
    </row>
    <row r="374" spans="2:10" s="158" customFormat="1" x14ac:dyDescent="0.2">
      <c r="B374" s="159"/>
      <c r="C374" s="45"/>
      <c r="D374" s="160"/>
      <c r="E374" s="159"/>
      <c r="F374" s="159"/>
      <c r="G374" s="159"/>
      <c r="H374" s="159"/>
      <c r="I374" s="159"/>
      <c r="J374" s="161"/>
    </row>
    <row r="375" spans="2:10" s="158" customFormat="1" x14ac:dyDescent="0.2">
      <c r="B375" s="159"/>
      <c r="C375" s="45"/>
      <c r="D375" s="160"/>
      <c r="E375" s="159"/>
      <c r="F375" s="159"/>
      <c r="G375" s="159"/>
      <c r="H375" s="159"/>
      <c r="I375" s="159"/>
      <c r="J375" s="161"/>
    </row>
    <row r="376" spans="2:10" s="158" customFormat="1" x14ac:dyDescent="0.2">
      <c r="B376" s="159"/>
      <c r="C376" s="45"/>
      <c r="D376" s="160"/>
      <c r="E376" s="159"/>
      <c r="F376" s="159"/>
      <c r="G376" s="159"/>
      <c r="H376" s="159"/>
      <c r="I376" s="159"/>
      <c r="J376" s="161"/>
    </row>
    <row r="377" spans="2:10" s="158" customFormat="1" x14ac:dyDescent="0.2">
      <c r="B377" s="159"/>
      <c r="C377" s="45"/>
      <c r="D377" s="160"/>
      <c r="E377" s="159"/>
      <c r="F377" s="159"/>
      <c r="G377" s="159"/>
      <c r="H377" s="159"/>
      <c r="I377" s="159"/>
      <c r="J377" s="161"/>
    </row>
    <row r="378" spans="2:10" s="158" customFormat="1" x14ac:dyDescent="0.2">
      <c r="B378" s="159"/>
      <c r="C378" s="45"/>
      <c r="D378" s="160"/>
      <c r="E378" s="159"/>
      <c r="F378" s="159"/>
      <c r="G378" s="159"/>
      <c r="H378" s="159"/>
      <c r="I378" s="159"/>
      <c r="J378" s="161"/>
    </row>
    <row r="379" spans="2:10" s="158" customFormat="1" x14ac:dyDescent="0.2">
      <c r="B379" s="159"/>
      <c r="C379" s="45"/>
      <c r="D379" s="160"/>
      <c r="E379" s="159"/>
      <c r="F379" s="159"/>
      <c r="G379" s="159"/>
      <c r="H379" s="159"/>
      <c r="I379" s="159"/>
      <c r="J379" s="161"/>
    </row>
    <row r="380" spans="2:10" s="158" customFormat="1" x14ac:dyDescent="0.2">
      <c r="B380" s="159"/>
      <c r="C380" s="45"/>
      <c r="D380" s="160"/>
      <c r="E380" s="159"/>
      <c r="F380" s="159"/>
      <c r="G380" s="159"/>
      <c r="H380" s="159"/>
      <c r="I380" s="159"/>
      <c r="J380" s="161"/>
    </row>
    <row r="381" spans="2:10" s="158" customFormat="1" x14ac:dyDescent="0.2">
      <c r="B381" s="159"/>
      <c r="C381" s="45"/>
      <c r="D381" s="160"/>
      <c r="E381" s="159"/>
      <c r="F381" s="159"/>
      <c r="G381" s="159"/>
      <c r="H381" s="159"/>
      <c r="I381" s="159"/>
      <c r="J381" s="161"/>
    </row>
    <row r="382" spans="2:10" s="158" customFormat="1" x14ac:dyDescent="0.2">
      <c r="B382" s="159"/>
      <c r="C382" s="45"/>
      <c r="D382" s="160"/>
      <c r="E382" s="159"/>
      <c r="F382" s="159"/>
      <c r="G382" s="159"/>
      <c r="H382" s="159"/>
      <c r="I382" s="159"/>
      <c r="J382" s="161"/>
    </row>
    <row r="383" spans="2:10" s="158" customFormat="1" x14ac:dyDescent="0.2">
      <c r="B383" s="159"/>
      <c r="C383" s="45"/>
      <c r="D383" s="160"/>
      <c r="E383" s="159"/>
      <c r="F383" s="159"/>
      <c r="G383" s="159"/>
      <c r="H383" s="159"/>
      <c r="I383" s="159"/>
      <c r="J383" s="161"/>
    </row>
    <row r="384" spans="2:10" s="158" customFormat="1" x14ac:dyDescent="0.2">
      <c r="B384" s="159"/>
      <c r="C384" s="45"/>
      <c r="D384" s="160"/>
      <c r="E384" s="159"/>
      <c r="F384" s="159"/>
      <c r="G384" s="159"/>
      <c r="H384" s="159"/>
      <c r="I384" s="159"/>
      <c r="J384" s="161"/>
    </row>
    <row r="385" spans="2:10" s="158" customFormat="1" x14ac:dyDescent="0.2">
      <c r="B385" s="159"/>
      <c r="C385" s="45"/>
      <c r="D385" s="160"/>
      <c r="E385" s="159"/>
      <c r="F385" s="159"/>
      <c r="G385" s="159"/>
      <c r="H385" s="159"/>
      <c r="I385" s="159"/>
      <c r="J385" s="161"/>
    </row>
    <row r="386" spans="2:10" s="158" customFormat="1" x14ac:dyDescent="0.2">
      <c r="B386" s="159"/>
      <c r="C386" s="45"/>
      <c r="D386" s="160"/>
      <c r="E386" s="159"/>
      <c r="F386" s="159"/>
      <c r="G386" s="159"/>
      <c r="H386" s="159"/>
      <c r="I386" s="159"/>
      <c r="J386" s="161"/>
    </row>
    <row r="387" spans="2:10" s="158" customFormat="1" x14ac:dyDescent="0.2">
      <c r="B387" s="159"/>
      <c r="C387" s="45"/>
      <c r="D387" s="160"/>
      <c r="E387" s="159"/>
      <c r="F387" s="159"/>
      <c r="G387" s="159"/>
      <c r="H387" s="159"/>
      <c r="I387" s="159"/>
      <c r="J387" s="161"/>
    </row>
    <row r="388" spans="2:10" s="158" customFormat="1" x14ac:dyDescent="0.2">
      <c r="B388" s="159"/>
      <c r="C388" s="45"/>
      <c r="D388" s="160"/>
      <c r="E388" s="159"/>
      <c r="F388" s="159"/>
      <c r="G388" s="159"/>
      <c r="H388" s="159"/>
      <c r="I388" s="159"/>
      <c r="J388" s="161"/>
    </row>
    <row r="389" spans="2:10" s="158" customFormat="1" x14ac:dyDescent="0.2">
      <c r="B389" s="159"/>
      <c r="C389" s="45"/>
      <c r="D389" s="160"/>
      <c r="E389" s="159"/>
      <c r="F389" s="159"/>
      <c r="G389" s="159"/>
      <c r="H389" s="159"/>
      <c r="I389" s="159"/>
      <c r="J389" s="161"/>
    </row>
    <row r="390" spans="2:10" s="158" customFormat="1" x14ac:dyDescent="0.2">
      <c r="B390" s="159"/>
      <c r="C390" s="45"/>
      <c r="D390" s="160"/>
      <c r="E390" s="159"/>
      <c r="F390" s="159"/>
      <c r="G390" s="159"/>
      <c r="H390" s="159"/>
      <c r="I390" s="159"/>
      <c r="J390" s="161"/>
    </row>
    <row r="391" spans="2:10" s="158" customFormat="1" x14ac:dyDescent="0.2">
      <c r="B391" s="159"/>
      <c r="C391" s="45"/>
      <c r="D391" s="160"/>
      <c r="E391" s="159"/>
      <c r="F391" s="159"/>
      <c r="G391" s="159"/>
      <c r="H391" s="159"/>
      <c r="I391" s="159"/>
      <c r="J391" s="161"/>
    </row>
    <row r="392" spans="2:10" s="158" customFormat="1" x14ac:dyDescent="0.2">
      <c r="B392" s="159"/>
      <c r="C392" s="45"/>
      <c r="D392" s="160"/>
      <c r="E392" s="159"/>
      <c r="F392" s="159"/>
      <c r="G392" s="159"/>
      <c r="H392" s="159"/>
      <c r="I392" s="159"/>
      <c r="J392" s="161"/>
    </row>
    <row r="393" spans="2:10" s="158" customFormat="1" x14ac:dyDescent="0.2">
      <c r="B393" s="159"/>
      <c r="C393" s="45"/>
      <c r="D393" s="160"/>
      <c r="E393" s="159"/>
      <c r="F393" s="159"/>
      <c r="G393" s="159"/>
      <c r="H393" s="159"/>
      <c r="I393" s="159"/>
      <c r="J393" s="161"/>
    </row>
    <row r="394" spans="2:10" s="158" customFormat="1" x14ac:dyDescent="0.2">
      <c r="B394" s="159"/>
      <c r="C394" s="45"/>
      <c r="D394" s="160"/>
      <c r="E394" s="159"/>
      <c r="F394" s="159"/>
      <c r="G394" s="159"/>
      <c r="H394" s="159"/>
      <c r="I394" s="159"/>
      <c r="J394" s="161"/>
    </row>
    <row r="395" spans="2:10" s="158" customFormat="1" x14ac:dyDescent="0.2">
      <c r="B395" s="159"/>
      <c r="C395" s="45"/>
      <c r="D395" s="160"/>
      <c r="E395" s="159"/>
      <c r="F395" s="159"/>
      <c r="G395" s="159"/>
      <c r="H395" s="159"/>
      <c r="I395" s="159"/>
      <c r="J395" s="161"/>
    </row>
    <row r="396" spans="2:10" s="158" customFormat="1" x14ac:dyDescent="0.2">
      <c r="B396" s="159"/>
      <c r="C396" s="45"/>
      <c r="D396" s="160"/>
      <c r="E396" s="159"/>
      <c r="F396" s="159"/>
      <c r="G396" s="159"/>
      <c r="H396" s="159"/>
      <c r="I396" s="159"/>
      <c r="J396" s="161"/>
    </row>
    <row r="397" spans="2:10" s="158" customFormat="1" x14ac:dyDescent="0.2">
      <c r="B397" s="159"/>
      <c r="C397" s="45"/>
      <c r="D397" s="160"/>
      <c r="E397" s="159"/>
      <c r="F397" s="159"/>
      <c r="G397" s="159"/>
      <c r="H397" s="159"/>
      <c r="I397" s="159"/>
      <c r="J397" s="161"/>
    </row>
    <row r="398" spans="2:10" s="158" customFormat="1" x14ac:dyDescent="0.2">
      <c r="B398" s="159"/>
      <c r="C398" s="45"/>
      <c r="D398" s="160"/>
      <c r="E398" s="159"/>
      <c r="F398" s="159"/>
      <c r="G398" s="159"/>
      <c r="H398" s="159"/>
      <c r="I398" s="159"/>
      <c r="J398" s="161"/>
    </row>
    <row r="399" spans="2:10" s="158" customFormat="1" x14ac:dyDescent="0.2">
      <c r="B399" s="159"/>
      <c r="C399" s="45"/>
      <c r="D399" s="160"/>
      <c r="E399" s="159"/>
      <c r="F399" s="159"/>
      <c r="G399" s="159"/>
      <c r="H399" s="159"/>
      <c r="I399" s="159"/>
      <c r="J399" s="161"/>
    </row>
    <row r="400" spans="2:10" s="158" customFormat="1" x14ac:dyDescent="0.2">
      <c r="B400" s="159"/>
      <c r="C400" s="45"/>
      <c r="D400" s="160"/>
      <c r="E400" s="159"/>
      <c r="F400" s="159"/>
      <c r="G400" s="159"/>
      <c r="H400" s="159"/>
      <c r="I400" s="159"/>
      <c r="J400" s="161"/>
    </row>
    <row r="401" spans="2:10" s="158" customFormat="1" x14ac:dyDescent="0.2">
      <c r="B401" s="159"/>
      <c r="C401" s="45"/>
      <c r="D401" s="160"/>
      <c r="E401" s="159"/>
      <c r="F401" s="159"/>
      <c r="G401" s="159"/>
      <c r="H401" s="159"/>
      <c r="I401" s="159"/>
      <c r="J401" s="161"/>
    </row>
    <row r="402" spans="2:10" s="158" customFormat="1" x14ac:dyDescent="0.2">
      <c r="B402" s="159"/>
      <c r="C402" s="45"/>
      <c r="D402" s="160"/>
      <c r="E402" s="159"/>
      <c r="F402" s="159"/>
      <c r="G402" s="159"/>
      <c r="H402" s="159"/>
      <c r="I402" s="159"/>
      <c r="J402" s="161"/>
    </row>
    <row r="403" spans="2:10" s="158" customFormat="1" x14ac:dyDescent="0.2">
      <c r="B403" s="159"/>
      <c r="C403" s="45"/>
      <c r="D403" s="160"/>
      <c r="E403" s="159"/>
      <c r="F403" s="159"/>
      <c r="G403" s="159"/>
      <c r="H403" s="159"/>
      <c r="I403" s="159"/>
      <c r="J403" s="161"/>
    </row>
    <row r="404" spans="2:10" s="158" customFormat="1" x14ac:dyDescent="0.2">
      <c r="B404" s="159"/>
      <c r="C404" s="45"/>
      <c r="D404" s="160"/>
      <c r="E404" s="159"/>
      <c r="F404" s="159"/>
      <c r="G404" s="159"/>
      <c r="H404" s="159"/>
      <c r="I404" s="159"/>
      <c r="J404" s="161"/>
    </row>
    <row r="405" spans="2:10" s="158" customFormat="1" x14ac:dyDescent="0.2">
      <c r="B405" s="159"/>
      <c r="C405" s="45"/>
      <c r="D405" s="160"/>
      <c r="E405" s="159"/>
      <c r="F405" s="159"/>
      <c r="G405" s="159"/>
      <c r="H405" s="159"/>
      <c r="I405" s="159"/>
      <c r="J405" s="161"/>
    </row>
    <row r="406" spans="2:10" s="158" customFormat="1" x14ac:dyDescent="0.2">
      <c r="B406" s="159"/>
      <c r="C406" s="45"/>
      <c r="D406" s="160"/>
      <c r="E406" s="159"/>
      <c r="F406" s="159"/>
      <c r="G406" s="159"/>
      <c r="H406" s="159"/>
      <c r="I406" s="159"/>
      <c r="J406" s="161"/>
    </row>
    <row r="407" spans="2:10" s="158" customFormat="1" x14ac:dyDescent="0.2">
      <c r="B407" s="159"/>
      <c r="C407" s="45"/>
      <c r="D407" s="160"/>
      <c r="E407" s="159"/>
      <c r="F407" s="159"/>
      <c r="G407" s="159"/>
      <c r="H407" s="159"/>
      <c r="I407" s="159"/>
      <c r="J407" s="161"/>
    </row>
    <row r="408" spans="2:10" s="158" customFormat="1" x14ac:dyDescent="0.2">
      <c r="B408" s="159"/>
      <c r="C408" s="45"/>
      <c r="D408" s="160"/>
      <c r="E408" s="159"/>
      <c r="F408" s="159"/>
      <c r="G408" s="159"/>
      <c r="H408" s="159"/>
      <c r="I408" s="159"/>
      <c r="J408" s="161"/>
    </row>
    <row r="409" spans="2:10" s="158" customFormat="1" x14ac:dyDescent="0.2">
      <c r="B409" s="159"/>
      <c r="C409" s="45"/>
      <c r="D409" s="160"/>
      <c r="E409" s="159"/>
      <c r="F409" s="159"/>
      <c r="G409" s="159"/>
      <c r="H409" s="159"/>
      <c r="I409" s="159"/>
      <c r="J409" s="161"/>
    </row>
    <row r="410" spans="2:10" s="158" customFormat="1" x14ac:dyDescent="0.2">
      <c r="B410" s="159"/>
      <c r="C410" s="45"/>
      <c r="D410" s="160"/>
      <c r="E410" s="159"/>
      <c r="F410" s="159"/>
      <c r="G410" s="159"/>
      <c r="H410" s="159"/>
      <c r="I410" s="159"/>
      <c r="J410" s="161"/>
    </row>
    <row r="411" spans="2:10" s="158" customFormat="1" x14ac:dyDescent="0.2">
      <c r="B411" s="159"/>
      <c r="C411" s="45"/>
      <c r="D411" s="160"/>
      <c r="E411" s="159"/>
      <c r="F411" s="159"/>
      <c r="G411" s="159"/>
      <c r="H411" s="159"/>
      <c r="I411" s="159"/>
      <c r="J411" s="161"/>
    </row>
    <row r="412" spans="2:10" s="158" customFormat="1" x14ac:dyDescent="0.2">
      <c r="B412" s="159"/>
      <c r="C412" s="45"/>
      <c r="D412" s="160"/>
      <c r="E412" s="159"/>
      <c r="F412" s="159"/>
      <c r="G412" s="159"/>
      <c r="H412" s="159"/>
      <c r="I412" s="159"/>
      <c r="J412" s="161"/>
    </row>
    <row r="413" spans="2:10" s="158" customFormat="1" x14ac:dyDescent="0.2">
      <c r="B413" s="159"/>
      <c r="C413" s="45"/>
      <c r="D413" s="160"/>
      <c r="E413" s="159"/>
      <c r="F413" s="159"/>
      <c r="G413" s="159"/>
      <c r="H413" s="159"/>
      <c r="I413" s="159"/>
      <c r="J413" s="161"/>
    </row>
    <row r="414" spans="2:10" s="158" customFormat="1" x14ac:dyDescent="0.2">
      <c r="B414" s="159"/>
      <c r="C414" s="45"/>
      <c r="D414" s="160"/>
      <c r="E414" s="159"/>
      <c r="F414" s="159"/>
      <c r="G414" s="159"/>
      <c r="H414" s="159"/>
      <c r="I414" s="159"/>
      <c r="J414" s="161"/>
    </row>
    <row r="415" spans="2:10" s="158" customFormat="1" x14ac:dyDescent="0.2">
      <c r="B415" s="159"/>
      <c r="C415" s="45"/>
      <c r="D415" s="160"/>
      <c r="E415" s="159"/>
      <c r="F415" s="159"/>
      <c r="G415" s="159"/>
      <c r="H415" s="159"/>
      <c r="I415" s="159"/>
      <c r="J415" s="161"/>
    </row>
    <row r="416" spans="2:10" s="158" customFormat="1" x14ac:dyDescent="0.2">
      <c r="B416" s="159"/>
      <c r="C416" s="45"/>
      <c r="D416" s="160"/>
      <c r="E416" s="159"/>
      <c r="F416" s="159"/>
      <c r="G416" s="159"/>
      <c r="H416" s="159"/>
      <c r="I416" s="159"/>
      <c r="J416" s="161"/>
    </row>
    <row r="417" spans="2:10" s="158" customFormat="1" x14ac:dyDescent="0.2">
      <c r="B417" s="159"/>
      <c r="C417" s="45"/>
      <c r="D417" s="160"/>
      <c r="E417" s="159"/>
      <c r="F417" s="159"/>
      <c r="G417" s="159"/>
      <c r="H417" s="159"/>
      <c r="I417" s="159"/>
      <c r="J417" s="161"/>
    </row>
    <row r="418" spans="2:10" s="158" customFormat="1" x14ac:dyDescent="0.2">
      <c r="B418" s="159"/>
      <c r="C418" s="45"/>
      <c r="D418" s="160"/>
      <c r="E418" s="159"/>
      <c r="F418" s="159"/>
      <c r="G418" s="159"/>
      <c r="H418" s="159"/>
      <c r="I418" s="159"/>
      <c r="J418" s="161"/>
    </row>
    <row r="419" spans="2:10" s="158" customFormat="1" x14ac:dyDescent="0.2">
      <c r="B419" s="159"/>
      <c r="C419" s="45"/>
      <c r="D419" s="160"/>
      <c r="E419" s="159"/>
      <c r="F419" s="159"/>
      <c r="G419" s="159"/>
      <c r="H419" s="159"/>
      <c r="I419" s="159"/>
      <c r="J419" s="161"/>
    </row>
    <row r="420" spans="2:10" s="158" customFormat="1" x14ac:dyDescent="0.2">
      <c r="B420" s="159"/>
      <c r="C420" s="45"/>
      <c r="D420" s="160"/>
      <c r="E420" s="159"/>
      <c r="F420" s="159"/>
      <c r="G420" s="159"/>
      <c r="H420" s="159"/>
      <c r="I420" s="159"/>
      <c r="J420" s="161"/>
    </row>
    <row r="421" spans="2:10" s="158" customFormat="1" x14ac:dyDescent="0.2">
      <c r="B421" s="159"/>
      <c r="C421" s="45"/>
      <c r="D421" s="160"/>
      <c r="E421" s="159"/>
      <c r="F421" s="159"/>
      <c r="G421" s="159"/>
      <c r="H421" s="159"/>
      <c r="I421" s="159"/>
      <c r="J421" s="161"/>
    </row>
    <row r="422" spans="2:10" s="158" customFormat="1" x14ac:dyDescent="0.2">
      <c r="B422" s="159"/>
      <c r="C422" s="45"/>
      <c r="D422" s="160"/>
      <c r="E422" s="159"/>
      <c r="F422" s="159"/>
      <c r="G422" s="159"/>
      <c r="H422" s="159"/>
      <c r="I422" s="159"/>
      <c r="J422" s="161"/>
    </row>
    <row r="423" spans="2:10" s="158" customFormat="1" x14ac:dyDescent="0.2">
      <c r="B423" s="159"/>
      <c r="C423" s="45"/>
      <c r="D423" s="160"/>
      <c r="E423" s="159"/>
      <c r="F423" s="159"/>
      <c r="G423" s="159"/>
      <c r="H423" s="159"/>
      <c r="I423" s="159"/>
      <c r="J423" s="161"/>
    </row>
    <row r="424" spans="2:10" s="158" customFormat="1" x14ac:dyDescent="0.2">
      <c r="B424" s="159"/>
      <c r="C424" s="45"/>
      <c r="D424" s="160"/>
      <c r="E424" s="159"/>
      <c r="F424" s="159"/>
      <c r="G424" s="159"/>
      <c r="H424" s="159"/>
      <c r="I424" s="159"/>
      <c r="J424" s="161"/>
    </row>
    <row r="425" spans="2:10" s="158" customFormat="1" x14ac:dyDescent="0.2">
      <c r="B425" s="159"/>
      <c r="C425" s="45"/>
      <c r="D425" s="160"/>
      <c r="E425" s="159"/>
      <c r="F425" s="159"/>
      <c r="G425" s="159"/>
      <c r="H425" s="159"/>
      <c r="I425" s="159"/>
      <c r="J425" s="161"/>
    </row>
    <row r="426" spans="2:10" s="158" customFormat="1" x14ac:dyDescent="0.2">
      <c r="B426" s="159"/>
      <c r="C426" s="45"/>
      <c r="D426" s="160"/>
      <c r="E426" s="159"/>
      <c r="F426" s="159"/>
      <c r="G426" s="159"/>
      <c r="H426" s="159"/>
      <c r="I426" s="159"/>
      <c r="J426" s="161"/>
    </row>
    <row r="427" spans="2:10" s="158" customFormat="1" x14ac:dyDescent="0.2">
      <c r="B427" s="159"/>
      <c r="C427" s="45"/>
      <c r="D427" s="160"/>
      <c r="E427" s="159"/>
      <c r="F427" s="159"/>
      <c r="G427" s="159"/>
      <c r="H427" s="159"/>
      <c r="I427" s="159"/>
      <c r="J427" s="161"/>
    </row>
    <row r="428" spans="2:10" s="158" customFormat="1" x14ac:dyDescent="0.2">
      <c r="B428" s="159"/>
      <c r="C428" s="45"/>
      <c r="D428" s="160"/>
      <c r="E428" s="159"/>
      <c r="F428" s="159"/>
      <c r="G428" s="159"/>
      <c r="H428" s="159"/>
      <c r="I428" s="159"/>
      <c r="J428" s="161"/>
    </row>
    <row r="429" spans="2:10" s="158" customFormat="1" x14ac:dyDescent="0.2">
      <c r="B429" s="159"/>
      <c r="C429" s="45"/>
      <c r="D429" s="160"/>
      <c r="E429" s="159"/>
      <c r="F429" s="159"/>
      <c r="G429" s="159"/>
      <c r="H429" s="159"/>
      <c r="I429" s="159"/>
      <c r="J429" s="161"/>
    </row>
    <row r="430" spans="2:10" s="158" customFormat="1" x14ac:dyDescent="0.2">
      <c r="B430" s="159"/>
      <c r="C430" s="45"/>
      <c r="D430" s="160"/>
      <c r="E430" s="159"/>
      <c r="F430" s="159"/>
      <c r="G430" s="159"/>
      <c r="H430" s="159"/>
      <c r="I430" s="159"/>
      <c r="J430" s="161"/>
    </row>
    <row r="431" spans="2:10" s="158" customFormat="1" x14ac:dyDescent="0.2">
      <c r="B431" s="159"/>
      <c r="C431" s="45"/>
      <c r="D431" s="160"/>
      <c r="E431" s="159"/>
      <c r="F431" s="159"/>
      <c r="G431" s="159"/>
      <c r="H431" s="159"/>
      <c r="I431" s="159"/>
      <c r="J431" s="161"/>
    </row>
    <row r="432" spans="2:10" s="158" customFormat="1" x14ac:dyDescent="0.2">
      <c r="B432" s="159"/>
      <c r="C432" s="45"/>
      <c r="D432" s="160"/>
      <c r="E432" s="159"/>
      <c r="F432" s="159"/>
      <c r="G432" s="159"/>
      <c r="H432" s="159"/>
      <c r="I432" s="159"/>
      <c r="J432" s="161"/>
    </row>
    <row r="433" spans="2:10" s="158" customFormat="1" x14ac:dyDescent="0.2">
      <c r="B433" s="159"/>
      <c r="C433" s="45"/>
      <c r="D433" s="160"/>
      <c r="E433" s="159"/>
      <c r="F433" s="159"/>
      <c r="G433" s="159"/>
      <c r="H433" s="159"/>
      <c r="I433" s="159"/>
      <c r="J433" s="161"/>
    </row>
    <row r="434" spans="2:10" s="158" customFormat="1" x14ac:dyDescent="0.2">
      <c r="B434" s="159"/>
      <c r="C434" s="45"/>
      <c r="D434" s="160"/>
      <c r="E434" s="159"/>
      <c r="F434" s="159"/>
      <c r="G434" s="159"/>
      <c r="H434" s="159"/>
      <c r="I434" s="159"/>
      <c r="J434" s="161"/>
    </row>
    <row r="435" spans="2:10" s="158" customFormat="1" x14ac:dyDescent="0.2">
      <c r="B435" s="159"/>
      <c r="C435" s="45"/>
      <c r="D435" s="160"/>
      <c r="E435" s="159"/>
      <c r="F435" s="159"/>
      <c r="G435" s="159"/>
      <c r="H435" s="159"/>
      <c r="I435" s="159"/>
      <c r="J435" s="161"/>
    </row>
    <row r="436" spans="2:10" s="158" customFormat="1" x14ac:dyDescent="0.2">
      <c r="B436" s="159"/>
      <c r="C436" s="45"/>
      <c r="D436" s="160"/>
      <c r="E436" s="159"/>
      <c r="F436" s="159"/>
      <c r="G436" s="159"/>
      <c r="H436" s="159"/>
      <c r="I436" s="159"/>
      <c r="J436" s="161"/>
    </row>
    <row r="437" spans="2:10" s="158" customFormat="1" x14ac:dyDescent="0.2">
      <c r="B437" s="159"/>
      <c r="C437" s="45"/>
      <c r="D437" s="160"/>
      <c r="E437" s="159"/>
      <c r="F437" s="159"/>
      <c r="G437" s="159"/>
      <c r="H437" s="159"/>
      <c r="I437" s="159"/>
      <c r="J437" s="161"/>
    </row>
    <row r="438" spans="2:10" s="158" customFormat="1" x14ac:dyDescent="0.2">
      <c r="B438" s="159"/>
      <c r="C438" s="45"/>
      <c r="D438" s="160"/>
      <c r="E438" s="159"/>
      <c r="F438" s="159"/>
      <c r="G438" s="159"/>
      <c r="H438" s="159"/>
      <c r="I438" s="159"/>
      <c r="J438" s="161"/>
    </row>
    <row r="439" spans="2:10" s="158" customFormat="1" x14ac:dyDescent="0.2">
      <c r="B439" s="159"/>
      <c r="C439" s="45"/>
      <c r="D439" s="160"/>
      <c r="E439" s="159"/>
      <c r="F439" s="159"/>
      <c r="G439" s="159"/>
      <c r="H439" s="159"/>
      <c r="I439" s="159"/>
      <c r="J439" s="161"/>
    </row>
    <row r="440" spans="2:10" s="158" customFormat="1" x14ac:dyDescent="0.2">
      <c r="B440" s="159"/>
      <c r="C440" s="45"/>
      <c r="D440" s="160"/>
      <c r="E440" s="159"/>
      <c r="F440" s="159"/>
      <c r="G440" s="159"/>
      <c r="H440" s="159"/>
      <c r="I440" s="159"/>
      <c r="J440" s="161"/>
    </row>
    <row r="441" spans="2:10" s="158" customFormat="1" x14ac:dyDescent="0.2">
      <c r="B441" s="159"/>
      <c r="C441" s="45"/>
      <c r="D441" s="160"/>
      <c r="E441" s="159"/>
      <c r="F441" s="159"/>
      <c r="G441" s="159"/>
      <c r="H441" s="159"/>
      <c r="I441" s="159"/>
      <c r="J441" s="161"/>
    </row>
    <row r="442" spans="2:10" s="158" customFormat="1" x14ac:dyDescent="0.2">
      <c r="B442" s="159"/>
      <c r="C442" s="45"/>
      <c r="D442" s="160"/>
      <c r="E442" s="159"/>
      <c r="F442" s="159"/>
      <c r="G442" s="159"/>
      <c r="H442" s="159"/>
      <c r="I442" s="159"/>
      <c r="J442" s="161"/>
    </row>
    <row r="443" spans="2:10" s="158" customFormat="1" x14ac:dyDescent="0.2">
      <c r="B443" s="159"/>
      <c r="C443" s="45"/>
      <c r="D443" s="160"/>
      <c r="E443" s="159"/>
      <c r="F443" s="159"/>
      <c r="G443" s="159"/>
      <c r="H443" s="159"/>
      <c r="I443" s="159"/>
      <c r="J443" s="161"/>
    </row>
    <row r="444" spans="2:10" s="158" customFormat="1" x14ac:dyDescent="0.2">
      <c r="B444" s="159"/>
      <c r="C444" s="45"/>
      <c r="D444" s="160"/>
      <c r="E444" s="159"/>
      <c r="F444" s="159"/>
      <c r="G444" s="159"/>
      <c r="H444" s="159"/>
      <c r="I444" s="159"/>
      <c r="J444" s="161"/>
    </row>
    <row r="445" spans="2:10" s="158" customFormat="1" x14ac:dyDescent="0.2">
      <c r="B445" s="159"/>
      <c r="C445" s="45"/>
      <c r="D445" s="160"/>
      <c r="E445" s="159"/>
      <c r="F445" s="159"/>
      <c r="G445" s="159"/>
      <c r="H445" s="159"/>
      <c r="I445" s="159"/>
      <c r="J445" s="161"/>
    </row>
    <row r="446" spans="2:10" s="158" customFormat="1" x14ac:dyDescent="0.2">
      <c r="B446" s="159"/>
      <c r="C446" s="45"/>
      <c r="D446" s="160"/>
      <c r="E446" s="159"/>
      <c r="F446" s="159"/>
      <c r="G446" s="159"/>
      <c r="H446" s="159"/>
      <c r="I446" s="159"/>
      <c r="J446" s="161"/>
    </row>
    <row r="447" spans="2:10" s="158" customFormat="1" x14ac:dyDescent="0.2">
      <c r="B447" s="159"/>
      <c r="C447" s="45"/>
      <c r="D447" s="160"/>
      <c r="E447" s="159"/>
      <c r="F447" s="159"/>
      <c r="G447" s="159"/>
      <c r="H447" s="159"/>
      <c r="I447" s="159"/>
      <c r="J447" s="161"/>
    </row>
    <row r="448" spans="2:10" s="158" customFormat="1" x14ac:dyDescent="0.2">
      <c r="B448" s="159"/>
      <c r="C448" s="45"/>
      <c r="D448" s="160"/>
      <c r="E448" s="159"/>
      <c r="F448" s="159"/>
      <c r="G448" s="159"/>
      <c r="H448" s="159"/>
      <c r="I448" s="159"/>
      <c r="J448" s="161"/>
    </row>
    <row r="449" spans="2:10" s="158" customFormat="1" x14ac:dyDescent="0.2">
      <c r="B449" s="159"/>
      <c r="C449" s="45"/>
      <c r="D449" s="160"/>
      <c r="E449" s="159"/>
      <c r="F449" s="159"/>
      <c r="G449" s="159"/>
      <c r="H449" s="159"/>
      <c r="I449" s="159"/>
      <c r="J449" s="161"/>
    </row>
    <row r="450" spans="2:10" s="158" customFormat="1" x14ac:dyDescent="0.2">
      <c r="B450" s="159"/>
      <c r="C450" s="45"/>
      <c r="D450" s="160"/>
      <c r="E450" s="159"/>
      <c r="F450" s="159"/>
      <c r="G450" s="159"/>
      <c r="H450" s="159"/>
      <c r="I450" s="159"/>
      <c r="J450" s="161"/>
    </row>
    <row r="451" spans="2:10" s="158" customFormat="1" x14ac:dyDescent="0.2">
      <c r="B451" s="159"/>
      <c r="C451" s="45"/>
      <c r="D451" s="160"/>
      <c r="E451" s="159"/>
      <c r="F451" s="159"/>
      <c r="G451" s="159"/>
      <c r="H451" s="159"/>
      <c r="I451" s="159"/>
      <c r="J451" s="161"/>
    </row>
    <row r="452" spans="2:10" s="158" customFormat="1" x14ac:dyDescent="0.2">
      <c r="B452" s="159"/>
      <c r="C452" s="45"/>
      <c r="D452" s="160"/>
      <c r="E452" s="159"/>
      <c r="F452" s="159"/>
      <c r="G452" s="159"/>
      <c r="H452" s="159"/>
      <c r="I452" s="159"/>
      <c r="J452" s="161"/>
    </row>
    <row r="453" spans="2:10" s="158" customFormat="1" x14ac:dyDescent="0.2">
      <c r="B453" s="159"/>
      <c r="C453" s="45"/>
      <c r="D453" s="160"/>
      <c r="E453" s="159"/>
      <c r="F453" s="159"/>
      <c r="G453" s="159"/>
      <c r="H453" s="159"/>
      <c r="I453" s="159"/>
      <c r="J453" s="161"/>
    </row>
    <row r="454" spans="2:10" s="158" customFormat="1" x14ac:dyDescent="0.2">
      <c r="B454" s="159"/>
      <c r="C454" s="45"/>
      <c r="D454" s="160"/>
      <c r="E454" s="159"/>
      <c r="F454" s="159"/>
      <c r="G454" s="159"/>
      <c r="H454" s="159"/>
      <c r="I454" s="159"/>
      <c r="J454" s="161"/>
    </row>
    <row r="455" spans="2:10" s="158" customFormat="1" x14ac:dyDescent="0.2">
      <c r="B455" s="159"/>
      <c r="C455" s="45"/>
      <c r="D455" s="160"/>
      <c r="E455" s="159"/>
      <c r="F455" s="159"/>
      <c r="G455" s="159"/>
      <c r="H455" s="159"/>
      <c r="I455" s="159"/>
      <c r="J455" s="161"/>
    </row>
    <row r="456" spans="2:10" s="158" customFormat="1" x14ac:dyDescent="0.2">
      <c r="B456" s="159"/>
      <c r="C456" s="45"/>
      <c r="D456" s="160"/>
      <c r="E456" s="159"/>
      <c r="F456" s="159"/>
      <c r="G456" s="159"/>
      <c r="H456" s="159"/>
      <c r="I456" s="159"/>
      <c r="J456" s="161"/>
    </row>
    <row r="457" spans="2:10" s="158" customFormat="1" x14ac:dyDescent="0.2">
      <c r="B457" s="159"/>
      <c r="C457" s="45"/>
      <c r="D457" s="160"/>
      <c r="E457" s="159"/>
      <c r="F457" s="159"/>
      <c r="G457" s="159"/>
      <c r="H457" s="159"/>
      <c r="I457" s="159"/>
      <c r="J457" s="161"/>
    </row>
    <row r="458" spans="2:10" s="158" customFormat="1" x14ac:dyDescent="0.2">
      <c r="B458" s="159"/>
      <c r="C458" s="45"/>
      <c r="D458" s="160"/>
      <c r="E458" s="159"/>
      <c r="F458" s="159"/>
      <c r="G458" s="159"/>
      <c r="H458" s="159"/>
      <c r="I458" s="159"/>
      <c r="J458" s="161"/>
    </row>
    <row r="459" spans="2:10" s="158" customFormat="1" x14ac:dyDescent="0.2">
      <c r="B459" s="159"/>
      <c r="C459" s="45"/>
      <c r="D459" s="160"/>
      <c r="E459" s="159"/>
      <c r="F459" s="159"/>
      <c r="G459" s="159"/>
      <c r="H459" s="159"/>
      <c r="I459" s="159"/>
      <c r="J459" s="161"/>
    </row>
    <row r="460" spans="2:10" s="158" customFormat="1" x14ac:dyDescent="0.2">
      <c r="B460" s="159"/>
      <c r="C460" s="45"/>
      <c r="D460" s="160"/>
      <c r="E460" s="159"/>
      <c r="F460" s="159"/>
      <c r="G460" s="159"/>
      <c r="H460" s="159"/>
      <c r="I460" s="159"/>
      <c r="J460" s="161"/>
    </row>
    <row r="461" spans="2:10" s="158" customFormat="1" x14ac:dyDescent="0.2">
      <c r="B461" s="159"/>
      <c r="C461" s="45"/>
      <c r="D461" s="160"/>
      <c r="E461" s="159"/>
      <c r="F461" s="159"/>
      <c r="G461" s="159"/>
      <c r="H461" s="159"/>
      <c r="I461" s="159"/>
      <c r="J461" s="161"/>
    </row>
    <row r="462" spans="2:10" s="158" customFormat="1" x14ac:dyDescent="0.2">
      <c r="B462" s="159"/>
      <c r="C462" s="45"/>
      <c r="D462" s="160"/>
      <c r="E462" s="159"/>
      <c r="F462" s="159"/>
      <c r="G462" s="159"/>
      <c r="H462" s="159"/>
      <c r="I462" s="159"/>
      <c r="J462" s="161"/>
    </row>
    <row r="463" spans="2:10" s="158" customFormat="1" x14ac:dyDescent="0.2">
      <c r="B463" s="159"/>
      <c r="C463" s="45"/>
      <c r="D463" s="160"/>
      <c r="E463" s="159"/>
      <c r="F463" s="159"/>
      <c r="G463" s="159"/>
      <c r="H463" s="159"/>
      <c r="I463" s="159"/>
      <c r="J463" s="161"/>
    </row>
    <row r="464" spans="2:10" s="158" customFormat="1" x14ac:dyDescent="0.2">
      <c r="B464" s="159"/>
      <c r="C464" s="45"/>
      <c r="D464" s="160"/>
      <c r="E464" s="159"/>
      <c r="F464" s="159"/>
      <c r="G464" s="159"/>
      <c r="H464" s="159"/>
      <c r="I464" s="159"/>
      <c r="J464" s="161"/>
    </row>
    <row r="465" spans="2:10" s="158" customFormat="1" x14ac:dyDescent="0.2">
      <c r="B465" s="159"/>
      <c r="C465" s="45"/>
      <c r="D465" s="160"/>
      <c r="E465" s="159"/>
      <c r="F465" s="159"/>
      <c r="G465" s="159"/>
      <c r="H465" s="159"/>
      <c r="I465" s="159"/>
      <c r="J465" s="161"/>
    </row>
    <row r="466" spans="2:10" s="158" customFormat="1" x14ac:dyDescent="0.2">
      <c r="B466" s="159"/>
      <c r="C466" s="45"/>
      <c r="D466" s="160"/>
      <c r="E466" s="159"/>
      <c r="F466" s="159"/>
      <c r="G466" s="159"/>
      <c r="H466" s="159"/>
      <c r="I466" s="159"/>
      <c r="J466" s="161"/>
    </row>
    <row r="467" spans="2:10" s="158" customFormat="1" x14ac:dyDescent="0.2">
      <c r="B467" s="159"/>
      <c r="C467" s="45"/>
      <c r="D467" s="160"/>
      <c r="E467" s="159"/>
      <c r="F467" s="159"/>
      <c r="G467" s="159"/>
      <c r="H467" s="159"/>
      <c r="I467" s="159"/>
      <c r="J467" s="161"/>
    </row>
    <row r="468" spans="2:10" s="158" customFormat="1" x14ac:dyDescent="0.2">
      <c r="B468" s="159"/>
      <c r="C468" s="45"/>
      <c r="D468" s="160"/>
      <c r="E468" s="159"/>
      <c r="F468" s="159"/>
      <c r="G468" s="159"/>
      <c r="H468" s="159"/>
      <c r="I468" s="159"/>
      <c r="J468" s="161"/>
    </row>
    <row r="469" spans="2:10" s="158" customFormat="1" x14ac:dyDescent="0.2">
      <c r="B469" s="159"/>
      <c r="C469" s="45"/>
      <c r="D469" s="160"/>
      <c r="E469" s="159"/>
      <c r="F469" s="159"/>
      <c r="G469" s="159"/>
      <c r="H469" s="159"/>
      <c r="I469" s="159"/>
      <c r="J469" s="161"/>
    </row>
    <row r="470" spans="2:10" s="158" customFormat="1" x14ac:dyDescent="0.2">
      <c r="B470" s="159"/>
      <c r="C470" s="45"/>
      <c r="D470" s="160"/>
      <c r="E470" s="159"/>
      <c r="F470" s="159"/>
      <c r="G470" s="159"/>
      <c r="H470" s="159"/>
      <c r="I470" s="159"/>
      <c r="J470" s="161"/>
    </row>
    <row r="471" spans="2:10" s="158" customFormat="1" x14ac:dyDescent="0.2">
      <c r="B471" s="159"/>
      <c r="C471" s="45"/>
      <c r="D471" s="160"/>
      <c r="E471" s="159"/>
      <c r="F471" s="159"/>
      <c r="G471" s="159"/>
      <c r="H471" s="159"/>
      <c r="I471" s="159"/>
      <c r="J471" s="161"/>
    </row>
    <row r="472" spans="2:10" s="158" customFormat="1" x14ac:dyDescent="0.2">
      <c r="B472" s="159"/>
      <c r="C472" s="45"/>
      <c r="D472" s="160"/>
      <c r="E472" s="159"/>
      <c r="F472" s="159"/>
      <c r="G472" s="159"/>
      <c r="H472" s="159"/>
      <c r="I472" s="159"/>
      <c r="J472" s="161"/>
    </row>
    <row r="473" spans="2:10" s="158" customFormat="1" x14ac:dyDescent="0.2">
      <c r="B473" s="159"/>
      <c r="C473" s="45"/>
      <c r="D473" s="160"/>
      <c r="E473" s="159"/>
      <c r="F473" s="159"/>
      <c r="G473" s="159"/>
      <c r="H473" s="159"/>
      <c r="I473" s="159"/>
      <c r="J473" s="161"/>
    </row>
    <row r="474" spans="2:10" s="158" customFormat="1" x14ac:dyDescent="0.2">
      <c r="B474" s="159"/>
      <c r="C474" s="45"/>
      <c r="D474" s="160"/>
      <c r="E474" s="159"/>
      <c r="F474" s="159"/>
      <c r="G474" s="159"/>
      <c r="H474" s="159"/>
      <c r="I474" s="159"/>
      <c r="J474" s="161"/>
    </row>
    <row r="475" spans="2:10" s="158" customFormat="1" x14ac:dyDescent="0.2">
      <c r="B475" s="159"/>
      <c r="C475" s="45"/>
      <c r="D475" s="160"/>
      <c r="E475" s="159"/>
      <c r="F475" s="159"/>
      <c r="G475" s="159"/>
      <c r="H475" s="159"/>
      <c r="I475" s="159"/>
      <c r="J475" s="161"/>
    </row>
    <row r="476" spans="2:10" s="158" customFormat="1" x14ac:dyDescent="0.2">
      <c r="B476" s="159"/>
      <c r="C476" s="45"/>
      <c r="D476" s="160"/>
      <c r="E476" s="159"/>
      <c r="F476" s="159"/>
      <c r="G476" s="159"/>
      <c r="H476" s="159"/>
      <c r="I476" s="159"/>
      <c r="J476" s="161"/>
    </row>
    <row r="477" spans="2:10" s="158" customFormat="1" x14ac:dyDescent="0.2">
      <c r="B477" s="159"/>
      <c r="C477" s="45"/>
      <c r="D477" s="160"/>
      <c r="E477" s="159"/>
      <c r="F477" s="159"/>
      <c r="G477" s="159"/>
      <c r="H477" s="159"/>
      <c r="I477" s="159"/>
      <c r="J477" s="161"/>
    </row>
    <row r="478" spans="2:10" s="158" customFormat="1" x14ac:dyDescent="0.2">
      <c r="B478" s="159"/>
      <c r="C478" s="45"/>
      <c r="D478" s="160"/>
      <c r="E478" s="159"/>
      <c r="F478" s="159"/>
      <c r="G478" s="159"/>
      <c r="H478" s="159"/>
      <c r="I478" s="159"/>
      <c r="J478" s="161"/>
    </row>
    <row r="479" spans="2:10" s="158" customFormat="1" x14ac:dyDescent="0.2">
      <c r="B479" s="159"/>
      <c r="C479" s="45"/>
      <c r="D479" s="160"/>
      <c r="E479" s="159"/>
      <c r="F479" s="159"/>
      <c r="G479" s="159"/>
      <c r="H479" s="159"/>
      <c r="I479" s="159"/>
      <c r="J479" s="161"/>
    </row>
    <row r="480" spans="2:10" s="158" customFormat="1" x14ac:dyDescent="0.2">
      <c r="B480" s="159"/>
      <c r="C480" s="45"/>
      <c r="D480" s="160"/>
      <c r="E480" s="159"/>
      <c r="F480" s="159"/>
      <c r="G480" s="159"/>
      <c r="H480" s="159"/>
      <c r="I480" s="159"/>
      <c r="J480" s="161"/>
    </row>
    <row r="481" spans="2:10" s="158" customFormat="1" x14ac:dyDescent="0.2">
      <c r="B481" s="159"/>
      <c r="C481" s="45"/>
      <c r="D481" s="160"/>
      <c r="E481" s="159"/>
      <c r="F481" s="159"/>
      <c r="G481" s="159"/>
      <c r="H481" s="159"/>
      <c r="I481" s="159"/>
      <c r="J481" s="161"/>
    </row>
    <row r="482" spans="2:10" s="158" customFormat="1" x14ac:dyDescent="0.2">
      <c r="B482" s="159"/>
      <c r="C482" s="45"/>
      <c r="D482" s="160"/>
      <c r="E482" s="159"/>
      <c r="F482" s="159"/>
      <c r="G482" s="159"/>
      <c r="H482" s="159"/>
      <c r="I482" s="159"/>
      <c r="J482" s="161"/>
    </row>
    <row r="483" spans="2:10" s="158" customFormat="1" x14ac:dyDescent="0.2">
      <c r="B483" s="159"/>
      <c r="C483" s="45"/>
      <c r="D483" s="160"/>
      <c r="E483" s="159"/>
      <c r="F483" s="159"/>
      <c r="G483" s="159"/>
      <c r="H483" s="159"/>
      <c r="I483" s="159"/>
      <c r="J483" s="161"/>
    </row>
    <row r="484" spans="2:10" s="158" customFormat="1" x14ac:dyDescent="0.2">
      <c r="B484" s="159"/>
      <c r="C484" s="45"/>
      <c r="D484" s="160"/>
      <c r="E484" s="159"/>
      <c r="F484" s="159"/>
      <c r="G484" s="159"/>
      <c r="H484" s="159"/>
      <c r="I484" s="159"/>
      <c r="J484" s="161"/>
    </row>
    <row r="485" spans="2:10" s="158" customFormat="1" x14ac:dyDescent="0.2">
      <c r="B485" s="159"/>
      <c r="C485" s="45"/>
      <c r="D485" s="160"/>
      <c r="E485" s="159"/>
      <c r="F485" s="159"/>
      <c r="G485" s="159"/>
      <c r="H485" s="159"/>
      <c r="I485" s="159"/>
      <c r="J485" s="161"/>
    </row>
    <row r="486" spans="2:10" s="158" customFormat="1" x14ac:dyDescent="0.2">
      <c r="B486" s="159"/>
      <c r="C486" s="45"/>
      <c r="D486" s="160"/>
      <c r="E486" s="159"/>
      <c r="F486" s="159"/>
      <c r="G486" s="159"/>
      <c r="H486" s="159"/>
      <c r="I486" s="159"/>
      <c r="J486" s="161"/>
    </row>
    <row r="487" spans="2:10" s="158" customFormat="1" x14ac:dyDescent="0.2">
      <c r="B487" s="159"/>
      <c r="C487" s="45"/>
      <c r="D487" s="160"/>
      <c r="E487" s="159"/>
      <c r="F487" s="159"/>
      <c r="G487" s="159"/>
      <c r="H487" s="159"/>
      <c r="I487" s="159"/>
      <c r="J487" s="161"/>
    </row>
    <row r="488" spans="2:10" s="158" customFormat="1" x14ac:dyDescent="0.2">
      <c r="B488" s="159"/>
      <c r="C488" s="45"/>
      <c r="D488" s="160"/>
      <c r="E488" s="159"/>
      <c r="F488" s="159"/>
      <c r="G488" s="159"/>
      <c r="H488" s="159"/>
      <c r="I488" s="159"/>
      <c r="J488" s="161"/>
    </row>
    <row r="489" spans="2:10" s="158" customFormat="1" x14ac:dyDescent="0.2">
      <c r="B489" s="159"/>
      <c r="C489" s="45"/>
      <c r="D489" s="160"/>
      <c r="E489" s="159"/>
      <c r="F489" s="159"/>
      <c r="G489" s="159"/>
      <c r="H489" s="159"/>
      <c r="I489" s="159"/>
      <c r="J489" s="161"/>
    </row>
    <row r="490" spans="2:10" s="158" customFormat="1" x14ac:dyDescent="0.2">
      <c r="B490" s="159"/>
      <c r="C490" s="45"/>
      <c r="D490" s="160"/>
      <c r="E490" s="159"/>
      <c r="F490" s="159"/>
      <c r="G490" s="159"/>
      <c r="H490" s="159"/>
      <c r="I490" s="159"/>
      <c r="J490" s="161"/>
    </row>
    <row r="491" spans="2:10" s="158" customFormat="1" x14ac:dyDescent="0.2">
      <c r="B491" s="159"/>
      <c r="C491" s="45"/>
      <c r="D491" s="160"/>
      <c r="E491" s="159"/>
      <c r="F491" s="159"/>
      <c r="G491" s="159"/>
      <c r="H491" s="159"/>
      <c r="I491" s="159"/>
      <c r="J491" s="161"/>
    </row>
    <row r="492" spans="2:10" s="158" customFormat="1" x14ac:dyDescent="0.2">
      <c r="B492" s="159"/>
      <c r="C492" s="45"/>
      <c r="D492" s="160"/>
      <c r="E492" s="159"/>
      <c r="F492" s="159"/>
      <c r="G492" s="159"/>
      <c r="H492" s="159"/>
      <c r="I492" s="159"/>
      <c r="J492" s="161"/>
    </row>
    <row r="493" spans="2:10" s="158" customFormat="1" x14ac:dyDescent="0.2">
      <c r="B493" s="159"/>
      <c r="C493" s="45"/>
      <c r="D493" s="160"/>
      <c r="E493" s="159"/>
      <c r="F493" s="159"/>
      <c r="G493" s="159"/>
      <c r="H493" s="159"/>
      <c r="I493" s="159"/>
      <c r="J493" s="161"/>
    </row>
    <row r="494" spans="2:10" s="158" customFormat="1" x14ac:dyDescent="0.2">
      <c r="B494" s="159"/>
      <c r="C494" s="45"/>
      <c r="D494" s="160"/>
      <c r="E494" s="159"/>
      <c r="F494" s="159"/>
      <c r="G494" s="159"/>
      <c r="H494" s="159"/>
      <c r="I494" s="159"/>
      <c r="J494" s="161"/>
    </row>
    <row r="495" spans="2:10" s="158" customFormat="1" x14ac:dyDescent="0.2">
      <c r="B495" s="159"/>
      <c r="C495" s="45"/>
      <c r="D495" s="160"/>
      <c r="E495" s="159"/>
      <c r="F495" s="159"/>
      <c r="G495" s="159"/>
      <c r="H495" s="159"/>
      <c r="I495" s="159"/>
      <c r="J495" s="161"/>
    </row>
    <row r="496" spans="2:10" s="158" customFormat="1" x14ac:dyDescent="0.2">
      <c r="B496" s="159"/>
      <c r="C496" s="45"/>
      <c r="D496" s="160"/>
      <c r="E496" s="159"/>
      <c r="F496" s="159"/>
      <c r="G496" s="159"/>
      <c r="H496" s="159"/>
      <c r="I496" s="159"/>
      <c r="J496" s="161"/>
    </row>
    <row r="497" spans="2:10" s="158" customFormat="1" x14ac:dyDescent="0.2">
      <c r="B497" s="159"/>
      <c r="C497" s="45"/>
      <c r="D497" s="160"/>
      <c r="E497" s="159"/>
      <c r="F497" s="159"/>
      <c r="G497" s="159"/>
      <c r="H497" s="159"/>
      <c r="I497" s="159"/>
      <c r="J497" s="161"/>
    </row>
    <row r="498" spans="2:10" s="158" customFormat="1" x14ac:dyDescent="0.2">
      <c r="B498" s="159"/>
      <c r="C498" s="45"/>
      <c r="D498" s="160"/>
      <c r="E498" s="159"/>
      <c r="F498" s="159"/>
      <c r="G498" s="159"/>
      <c r="H498" s="159"/>
      <c r="I498" s="159"/>
      <c r="J498" s="161"/>
    </row>
    <row r="499" spans="2:10" s="158" customFormat="1" x14ac:dyDescent="0.2">
      <c r="B499" s="159"/>
      <c r="C499" s="45"/>
      <c r="D499" s="160"/>
      <c r="E499" s="159"/>
      <c r="F499" s="159"/>
      <c r="G499" s="159"/>
      <c r="H499" s="159"/>
      <c r="I499" s="159"/>
      <c r="J499" s="161"/>
    </row>
    <row r="500" spans="2:10" s="158" customFormat="1" x14ac:dyDescent="0.2">
      <c r="B500" s="159"/>
      <c r="C500" s="45"/>
      <c r="D500" s="160"/>
      <c r="E500" s="159"/>
      <c r="F500" s="159"/>
      <c r="G500" s="159"/>
      <c r="H500" s="159"/>
      <c r="I500" s="159"/>
      <c r="J500" s="161"/>
    </row>
    <row r="501" spans="2:10" s="158" customFormat="1" x14ac:dyDescent="0.2">
      <c r="B501" s="159"/>
      <c r="C501" s="45"/>
      <c r="D501" s="160"/>
      <c r="E501" s="159"/>
      <c r="F501" s="159"/>
      <c r="G501" s="159"/>
      <c r="H501" s="159"/>
      <c r="I501" s="159"/>
      <c r="J501" s="161"/>
    </row>
    <row r="502" spans="2:10" s="158" customFormat="1" x14ac:dyDescent="0.2">
      <c r="B502" s="159"/>
      <c r="C502" s="45"/>
      <c r="D502" s="160"/>
      <c r="E502" s="159"/>
      <c r="F502" s="159"/>
      <c r="G502" s="159"/>
      <c r="H502" s="159"/>
      <c r="I502" s="159"/>
      <c r="J502" s="161"/>
    </row>
    <row r="503" spans="2:10" s="158" customFormat="1" x14ac:dyDescent="0.2">
      <c r="B503" s="159"/>
      <c r="C503" s="45"/>
      <c r="D503" s="160"/>
      <c r="E503" s="159"/>
      <c r="F503" s="159"/>
      <c r="G503" s="159"/>
      <c r="H503" s="159"/>
      <c r="I503" s="159"/>
      <c r="J503" s="161"/>
    </row>
    <row r="504" spans="2:10" s="158" customFormat="1" x14ac:dyDescent="0.2">
      <c r="B504" s="159"/>
      <c r="C504" s="45"/>
      <c r="D504" s="160"/>
      <c r="E504" s="159"/>
      <c r="F504" s="159"/>
      <c r="G504" s="159"/>
      <c r="H504" s="159"/>
      <c r="I504" s="159"/>
      <c r="J504" s="161"/>
    </row>
    <row r="505" spans="2:10" s="158" customFormat="1" x14ac:dyDescent="0.2">
      <c r="B505" s="159"/>
      <c r="C505" s="45"/>
      <c r="D505" s="160"/>
      <c r="E505" s="159"/>
      <c r="F505" s="159"/>
      <c r="G505" s="159"/>
      <c r="H505" s="159"/>
      <c r="I505" s="159"/>
      <c r="J505" s="161"/>
    </row>
    <row r="506" spans="2:10" s="158" customFormat="1" x14ac:dyDescent="0.2">
      <c r="B506" s="159"/>
      <c r="C506" s="45"/>
      <c r="D506" s="160"/>
      <c r="E506" s="159"/>
      <c r="F506" s="159"/>
      <c r="G506" s="159"/>
      <c r="H506" s="159"/>
      <c r="I506" s="159"/>
      <c r="J506" s="161"/>
    </row>
    <row r="507" spans="2:10" s="158" customFormat="1" x14ac:dyDescent="0.2">
      <c r="B507" s="159"/>
      <c r="C507" s="45"/>
      <c r="D507" s="160"/>
      <c r="E507" s="159"/>
      <c r="F507" s="159"/>
      <c r="G507" s="159"/>
      <c r="H507" s="159"/>
      <c r="I507" s="159"/>
      <c r="J507" s="161"/>
    </row>
    <row r="508" spans="2:10" s="158" customFormat="1" x14ac:dyDescent="0.2">
      <c r="B508" s="159"/>
      <c r="C508" s="45"/>
      <c r="D508" s="160"/>
      <c r="E508" s="159"/>
      <c r="F508" s="159"/>
      <c r="G508" s="159"/>
      <c r="H508" s="159"/>
      <c r="I508" s="159"/>
      <c r="J508" s="161"/>
    </row>
    <row r="509" spans="2:10" s="158" customFormat="1" x14ac:dyDescent="0.2">
      <c r="B509" s="159"/>
      <c r="C509" s="45"/>
      <c r="D509" s="160"/>
      <c r="E509" s="159"/>
      <c r="F509" s="159"/>
      <c r="G509" s="159"/>
      <c r="H509" s="159"/>
      <c r="I509" s="159"/>
      <c r="J509" s="161"/>
    </row>
    <row r="510" spans="2:10" s="158" customFormat="1" x14ac:dyDescent="0.2">
      <c r="B510" s="159"/>
      <c r="C510" s="45"/>
      <c r="D510" s="160"/>
      <c r="E510" s="159"/>
      <c r="F510" s="159"/>
      <c r="G510" s="159"/>
      <c r="H510" s="159"/>
      <c r="I510" s="159"/>
      <c r="J510" s="161"/>
    </row>
    <row r="511" spans="2:10" s="158" customFormat="1" x14ac:dyDescent="0.2">
      <c r="B511" s="159"/>
      <c r="C511" s="45"/>
      <c r="D511" s="160"/>
      <c r="E511" s="159"/>
      <c r="F511" s="159"/>
      <c r="G511" s="159"/>
      <c r="H511" s="159"/>
      <c r="I511" s="159"/>
      <c r="J511" s="161"/>
    </row>
    <row r="512" spans="2:10" s="158" customFormat="1" x14ac:dyDescent="0.2">
      <c r="B512" s="159"/>
      <c r="C512" s="45"/>
      <c r="D512" s="160"/>
      <c r="E512" s="159"/>
      <c r="F512" s="159"/>
      <c r="G512" s="159"/>
      <c r="H512" s="159"/>
      <c r="I512" s="159"/>
      <c r="J512" s="161"/>
    </row>
    <row r="513" spans="2:10" s="158" customFormat="1" x14ac:dyDescent="0.2">
      <c r="B513" s="159"/>
      <c r="C513" s="45"/>
      <c r="D513" s="160"/>
      <c r="E513" s="159"/>
      <c r="F513" s="159"/>
      <c r="G513" s="159"/>
      <c r="H513" s="159"/>
      <c r="I513" s="159"/>
      <c r="J513" s="161"/>
    </row>
    <row r="514" spans="2:10" s="158" customFormat="1" x14ac:dyDescent="0.2">
      <c r="B514" s="159"/>
      <c r="C514" s="45"/>
      <c r="D514" s="160"/>
      <c r="E514" s="159"/>
      <c r="F514" s="159"/>
      <c r="G514" s="159"/>
      <c r="H514" s="159"/>
      <c r="I514" s="159"/>
      <c r="J514" s="161"/>
    </row>
    <row r="515" spans="2:10" s="158" customFormat="1" x14ac:dyDescent="0.2">
      <c r="B515" s="159"/>
      <c r="C515" s="45"/>
      <c r="D515" s="160"/>
      <c r="E515" s="159"/>
      <c r="F515" s="159"/>
      <c r="G515" s="159"/>
      <c r="H515" s="159"/>
      <c r="I515" s="159"/>
      <c r="J515" s="161"/>
    </row>
    <row r="516" spans="2:10" s="158" customFormat="1" x14ac:dyDescent="0.2">
      <c r="B516" s="159"/>
      <c r="C516" s="45"/>
      <c r="D516" s="160"/>
      <c r="E516" s="159"/>
      <c r="F516" s="159"/>
      <c r="G516" s="159"/>
      <c r="H516" s="159"/>
      <c r="I516" s="159"/>
      <c r="J516" s="161"/>
    </row>
    <row r="517" spans="2:10" s="158" customFormat="1" x14ac:dyDescent="0.2">
      <c r="B517" s="159"/>
      <c r="C517" s="45"/>
      <c r="D517" s="160"/>
      <c r="E517" s="159"/>
      <c r="F517" s="159"/>
      <c r="G517" s="159"/>
      <c r="H517" s="159"/>
      <c r="I517" s="159"/>
      <c r="J517" s="161"/>
    </row>
    <row r="518" spans="2:10" s="158" customFormat="1" x14ac:dyDescent="0.2">
      <c r="B518" s="159"/>
      <c r="C518" s="45"/>
      <c r="D518" s="160"/>
      <c r="E518" s="159"/>
      <c r="F518" s="159"/>
      <c r="G518" s="159"/>
      <c r="H518" s="159"/>
      <c r="I518" s="159"/>
      <c r="J518" s="161"/>
    </row>
    <row r="519" spans="2:10" s="158" customFormat="1" x14ac:dyDescent="0.2">
      <c r="B519" s="159"/>
      <c r="C519" s="45"/>
      <c r="D519" s="160"/>
      <c r="E519" s="159"/>
      <c r="F519" s="159"/>
      <c r="G519" s="159"/>
      <c r="H519" s="159"/>
      <c r="I519" s="159"/>
      <c r="J519" s="161"/>
    </row>
    <row r="520" spans="2:10" s="158" customFormat="1" x14ac:dyDescent="0.2">
      <c r="B520" s="159"/>
      <c r="C520" s="45"/>
      <c r="D520" s="160"/>
      <c r="E520" s="159"/>
      <c r="F520" s="159"/>
      <c r="G520" s="159"/>
      <c r="H520" s="159"/>
      <c r="I520" s="159"/>
      <c r="J520" s="161"/>
    </row>
    <row r="521" spans="2:10" s="158" customFormat="1" x14ac:dyDescent="0.2">
      <c r="B521" s="159"/>
      <c r="C521" s="45"/>
      <c r="D521" s="160"/>
      <c r="E521" s="159"/>
      <c r="F521" s="159"/>
      <c r="G521" s="159"/>
      <c r="H521" s="159"/>
      <c r="I521" s="159"/>
      <c r="J521" s="161"/>
    </row>
    <row r="522" spans="2:10" s="158" customFormat="1" x14ac:dyDescent="0.2">
      <c r="B522" s="159"/>
      <c r="C522" s="45"/>
      <c r="D522" s="160"/>
      <c r="E522" s="159"/>
      <c r="F522" s="159"/>
      <c r="G522" s="159"/>
      <c r="H522" s="159"/>
      <c r="I522" s="159"/>
      <c r="J522" s="161"/>
    </row>
    <row r="523" spans="2:10" s="158" customFormat="1" x14ac:dyDescent="0.2">
      <c r="B523" s="159"/>
      <c r="C523" s="45"/>
      <c r="D523" s="160"/>
      <c r="E523" s="159"/>
      <c r="F523" s="159"/>
      <c r="G523" s="159"/>
      <c r="H523" s="159"/>
      <c r="I523" s="159"/>
      <c r="J523" s="161"/>
    </row>
    <row r="524" spans="2:10" s="158" customFormat="1" x14ac:dyDescent="0.2">
      <c r="B524" s="159"/>
      <c r="C524" s="45"/>
      <c r="D524" s="160"/>
      <c r="E524" s="159"/>
      <c r="F524" s="159"/>
      <c r="G524" s="159"/>
      <c r="H524" s="159"/>
      <c r="I524" s="159"/>
      <c r="J524" s="161"/>
    </row>
    <row r="525" spans="2:10" s="158" customFormat="1" x14ac:dyDescent="0.2">
      <c r="B525" s="159"/>
      <c r="C525" s="45"/>
      <c r="D525" s="160"/>
      <c r="E525" s="159"/>
      <c r="F525" s="159"/>
      <c r="G525" s="159"/>
      <c r="H525" s="159"/>
      <c r="I525" s="159"/>
      <c r="J525" s="161"/>
    </row>
    <row r="526" spans="2:10" s="158" customFormat="1" x14ac:dyDescent="0.2">
      <c r="B526" s="159"/>
      <c r="C526" s="45"/>
      <c r="D526" s="160"/>
      <c r="E526" s="159"/>
      <c r="F526" s="159"/>
      <c r="G526" s="159"/>
      <c r="H526" s="159"/>
      <c r="I526" s="159"/>
      <c r="J526" s="161"/>
    </row>
    <row r="527" spans="2:10" s="158" customFormat="1" x14ac:dyDescent="0.2">
      <c r="B527" s="159"/>
      <c r="C527" s="45"/>
      <c r="D527" s="160"/>
      <c r="E527" s="159"/>
      <c r="F527" s="159"/>
      <c r="G527" s="159"/>
      <c r="H527" s="159"/>
      <c r="I527" s="159"/>
      <c r="J527" s="161"/>
    </row>
    <row r="528" spans="2:10" s="158" customFormat="1" x14ac:dyDescent="0.2">
      <c r="B528" s="159"/>
      <c r="C528" s="45"/>
      <c r="D528" s="160"/>
      <c r="E528" s="159"/>
      <c r="F528" s="159"/>
      <c r="G528" s="159"/>
      <c r="H528" s="159"/>
      <c r="I528" s="159"/>
      <c r="J528" s="161"/>
    </row>
    <row r="529" spans="2:10" s="158" customFormat="1" x14ac:dyDescent="0.2">
      <c r="B529" s="159"/>
      <c r="C529" s="45"/>
      <c r="D529" s="160"/>
      <c r="E529" s="159"/>
      <c r="F529" s="159"/>
      <c r="G529" s="159"/>
      <c r="H529" s="159"/>
      <c r="I529" s="159"/>
      <c r="J529" s="161"/>
    </row>
    <row r="530" spans="2:10" s="158" customFormat="1" x14ac:dyDescent="0.2">
      <c r="B530" s="159"/>
      <c r="C530" s="45"/>
      <c r="D530" s="160"/>
      <c r="E530" s="159"/>
      <c r="F530" s="159"/>
      <c r="G530" s="159"/>
      <c r="H530" s="159"/>
      <c r="I530" s="159"/>
      <c r="J530" s="161"/>
    </row>
    <row r="531" spans="2:10" s="158" customFormat="1" x14ac:dyDescent="0.2">
      <c r="B531" s="159"/>
      <c r="C531" s="45"/>
      <c r="D531" s="160"/>
      <c r="E531" s="159"/>
      <c r="F531" s="159"/>
      <c r="G531" s="159"/>
      <c r="H531" s="159"/>
      <c r="I531" s="159"/>
      <c r="J531" s="161"/>
    </row>
    <row r="532" spans="2:10" s="158" customFormat="1" x14ac:dyDescent="0.2">
      <c r="B532" s="159"/>
      <c r="C532" s="45"/>
      <c r="D532" s="160"/>
      <c r="E532" s="159"/>
      <c r="F532" s="159"/>
      <c r="G532" s="159"/>
      <c r="H532" s="159"/>
      <c r="I532" s="159"/>
      <c r="J532" s="161"/>
    </row>
    <row r="533" spans="2:10" s="158" customFormat="1" x14ac:dyDescent="0.2">
      <c r="B533" s="159"/>
      <c r="C533" s="45"/>
      <c r="D533" s="160"/>
      <c r="E533" s="159"/>
      <c r="F533" s="159"/>
      <c r="G533" s="159"/>
      <c r="H533" s="159"/>
      <c r="I533" s="159"/>
      <c r="J533" s="161"/>
    </row>
    <row r="534" spans="2:10" s="158" customFormat="1" x14ac:dyDescent="0.2">
      <c r="B534" s="159"/>
      <c r="C534" s="45"/>
      <c r="D534" s="160"/>
      <c r="E534" s="159"/>
      <c r="F534" s="159"/>
      <c r="G534" s="159"/>
      <c r="H534" s="159"/>
      <c r="I534" s="159"/>
      <c r="J534" s="161"/>
    </row>
    <row r="535" spans="2:10" s="158" customFormat="1" x14ac:dyDescent="0.2">
      <c r="B535" s="159"/>
      <c r="C535" s="45"/>
      <c r="D535" s="160"/>
      <c r="E535" s="159"/>
      <c r="F535" s="159"/>
      <c r="G535" s="159"/>
      <c r="H535" s="159"/>
      <c r="I535" s="159"/>
      <c r="J535" s="161"/>
    </row>
    <row r="536" spans="2:10" s="158" customFormat="1" x14ac:dyDescent="0.2">
      <c r="B536" s="159"/>
      <c r="C536" s="45"/>
      <c r="D536" s="160"/>
      <c r="E536" s="159"/>
      <c r="F536" s="159"/>
      <c r="G536" s="159"/>
      <c r="H536" s="159"/>
      <c r="I536" s="159"/>
      <c r="J536" s="161"/>
    </row>
    <row r="537" spans="2:10" s="158" customFormat="1" x14ac:dyDescent="0.2">
      <c r="B537" s="159"/>
      <c r="C537" s="45"/>
      <c r="D537" s="160"/>
      <c r="E537" s="159"/>
      <c r="F537" s="159"/>
      <c r="G537" s="159"/>
      <c r="H537" s="159"/>
      <c r="I537" s="159"/>
      <c r="J537" s="161"/>
    </row>
    <row r="538" spans="2:10" s="158" customFormat="1" x14ac:dyDescent="0.2">
      <c r="B538" s="159"/>
      <c r="C538" s="45"/>
      <c r="D538" s="160"/>
      <c r="E538" s="159"/>
      <c r="F538" s="159"/>
      <c r="G538" s="159"/>
      <c r="H538" s="159"/>
      <c r="I538" s="159"/>
      <c r="J538" s="161"/>
    </row>
    <row r="539" spans="2:10" s="158" customFormat="1" x14ac:dyDescent="0.2">
      <c r="B539" s="159"/>
      <c r="C539" s="45"/>
      <c r="D539" s="160"/>
      <c r="E539" s="159"/>
      <c r="F539" s="159"/>
      <c r="G539" s="159"/>
      <c r="H539" s="159"/>
      <c r="I539" s="159"/>
      <c r="J539" s="161"/>
    </row>
    <row r="540" spans="2:10" s="158" customFormat="1" x14ac:dyDescent="0.2">
      <c r="B540" s="159"/>
      <c r="C540" s="45"/>
      <c r="D540" s="160"/>
      <c r="E540" s="159"/>
      <c r="F540" s="159"/>
      <c r="G540" s="159"/>
      <c r="H540" s="159"/>
      <c r="I540" s="159"/>
      <c r="J540" s="161"/>
    </row>
    <row r="541" spans="2:10" s="158" customFormat="1" x14ac:dyDescent="0.2">
      <c r="B541" s="159"/>
      <c r="C541" s="45"/>
      <c r="D541" s="160"/>
      <c r="E541" s="159"/>
      <c r="F541" s="159"/>
      <c r="G541" s="159"/>
      <c r="H541" s="159"/>
      <c r="I541" s="159"/>
      <c r="J541" s="161"/>
    </row>
    <row r="542" spans="2:10" s="158" customFormat="1" x14ac:dyDescent="0.2">
      <c r="B542" s="159"/>
      <c r="C542" s="45"/>
      <c r="D542" s="160"/>
      <c r="E542" s="159"/>
      <c r="F542" s="159"/>
      <c r="G542" s="159"/>
      <c r="H542" s="159"/>
      <c r="I542" s="159"/>
      <c r="J542" s="161"/>
    </row>
    <row r="543" spans="2:10" s="158" customFormat="1" x14ac:dyDescent="0.2">
      <c r="B543" s="159"/>
      <c r="C543" s="45"/>
      <c r="D543" s="160"/>
      <c r="E543" s="159"/>
      <c r="F543" s="159"/>
      <c r="G543" s="159"/>
      <c r="H543" s="159"/>
      <c r="I543" s="159"/>
      <c r="J543" s="161"/>
    </row>
    <row r="544" spans="2:10" s="158" customFormat="1" x14ac:dyDescent="0.2">
      <c r="B544" s="159"/>
      <c r="C544" s="45"/>
      <c r="D544" s="160"/>
      <c r="E544" s="159"/>
      <c r="F544" s="159"/>
      <c r="G544" s="159"/>
      <c r="H544" s="159"/>
      <c r="I544" s="159"/>
      <c r="J544" s="161"/>
    </row>
    <row r="545" spans="2:10" s="158" customFormat="1" x14ac:dyDescent="0.2">
      <c r="B545" s="159"/>
      <c r="C545" s="45"/>
      <c r="D545" s="160"/>
      <c r="E545" s="159"/>
      <c r="F545" s="159"/>
      <c r="G545" s="159"/>
      <c r="H545" s="159"/>
      <c r="I545" s="159"/>
      <c r="J545" s="161"/>
    </row>
    <row r="546" spans="2:10" s="158" customFormat="1" x14ac:dyDescent="0.2">
      <c r="B546" s="159"/>
      <c r="C546" s="45"/>
      <c r="D546" s="160"/>
      <c r="E546" s="159"/>
      <c r="F546" s="159"/>
      <c r="G546" s="159"/>
      <c r="H546" s="159"/>
      <c r="I546" s="159"/>
      <c r="J546" s="161"/>
    </row>
    <row r="547" spans="2:10" s="158" customFormat="1" x14ac:dyDescent="0.2">
      <c r="B547" s="159"/>
      <c r="C547" s="45"/>
      <c r="D547" s="160"/>
      <c r="E547" s="159"/>
      <c r="F547" s="159"/>
      <c r="G547" s="159"/>
      <c r="H547" s="159"/>
      <c r="I547" s="159"/>
      <c r="J547" s="161"/>
    </row>
    <row r="548" spans="2:10" s="158" customFormat="1" x14ac:dyDescent="0.2">
      <c r="B548" s="159"/>
      <c r="C548" s="45"/>
      <c r="D548" s="160"/>
      <c r="E548" s="159"/>
      <c r="F548" s="159"/>
      <c r="G548" s="159"/>
      <c r="H548" s="159"/>
      <c r="I548" s="159"/>
      <c r="J548" s="161"/>
    </row>
    <row r="549" spans="2:10" s="158" customFormat="1" x14ac:dyDescent="0.2">
      <c r="B549" s="159"/>
      <c r="C549" s="45"/>
      <c r="D549" s="160"/>
      <c r="E549" s="159"/>
      <c r="F549" s="159"/>
      <c r="G549" s="159"/>
      <c r="H549" s="159"/>
      <c r="I549" s="159"/>
      <c r="J549" s="161"/>
    </row>
    <row r="550" spans="2:10" s="158" customFormat="1" x14ac:dyDescent="0.2">
      <c r="B550" s="159"/>
      <c r="C550" s="45"/>
      <c r="D550" s="160"/>
      <c r="E550" s="159"/>
      <c r="F550" s="159"/>
      <c r="G550" s="159"/>
      <c r="H550" s="159"/>
      <c r="I550" s="159"/>
      <c r="J550" s="161"/>
    </row>
    <row r="551" spans="2:10" s="158" customFormat="1" x14ac:dyDescent="0.2">
      <c r="B551" s="159"/>
      <c r="C551" s="45"/>
      <c r="D551" s="160"/>
      <c r="E551" s="159"/>
      <c r="F551" s="159"/>
      <c r="G551" s="159"/>
      <c r="H551" s="159"/>
      <c r="I551" s="159"/>
      <c r="J551" s="161"/>
    </row>
    <row r="552" spans="2:10" s="158" customFormat="1" x14ac:dyDescent="0.2">
      <c r="B552" s="159"/>
      <c r="C552" s="45"/>
      <c r="D552" s="160"/>
      <c r="E552" s="159"/>
      <c r="F552" s="159"/>
      <c r="G552" s="159"/>
      <c r="H552" s="159"/>
      <c r="I552" s="159"/>
      <c r="J552" s="161"/>
    </row>
    <row r="553" spans="2:10" s="158" customFormat="1" x14ac:dyDescent="0.2">
      <c r="B553" s="159"/>
      <c r="C553" s="45"/>
      <c r="D553" s="160"/>
      <c r="E553" s="159"/>
      <c r="F553" s="159"/>
      <c r="G553" s="159"/>
      <c r="H553" s="159"/>
      <c r="I553" s="159"/>
      <c r="J553" s="161"/>
    </row>
    <row r="554" spans="2:10" s="158" customFormat="1" x14ac:dyDescent="0.2">
      <c r="B554" s="159"/>
      <c r="C554" s="45"/>
      <c r="D554" s="160"/>
      <c r="E554" s="159"/>
      <c r="F554" s="159"/>
      <c r="G554" s="159"/>
      <c r="H554" s="159"/>
      <c r="I554" s="159"/>
      <c r="J554" s="161"/>
    </row>
    <row r="555" spans="2:10" s="158" customFormat="1" x14ac:dyDescent="0.2">
      <c r="B555" s="159"/>
      <c r="C555" s="45"/>
      <c r="D555" s="160"/>
      <c r="E555" s="159"/>
      <c r="F555" s="159"/>
      <c r="G555" s="159"/>
      <c r="H555" s="159"/>
      <c r="I555" s="159"/>
      <c r="J555" s="161"/>
    </row>
    <row r="556" spans="2:10" s="158" customFormat="1" x14ac:dyDescent="0.2">
      <c r="B556" s="159"/>
      <c r="C556" s="45"/>
      <c r="D556" s="160"/>
      <c r="E556" s="159"/>
      <c r="F556" s="159"/>
      <c r="G556" s="159"/>
      <c r="H556" s="159"/>
      <c r="I556" s="159"/>
      <c r="J556" s="161"/>
    </row>
    <row r="557" spans="2:10" s="158" customFormat="1" x14ac:dyDescent="0.2">
      <c r="B557" s="159"/>
      <c r="C557" s="45"/>
      <c r="D557" s="160"/>
      <c r="E557" s="159"/>
      <c r="F557" s="159"/>
      <c r="G557" s="159"/>
      <c r="H557" s="159"/>
      <c r="I557" s="159"/>
      <c r="J557" s="161"/>
    </row>
    <row r="558" spans="2:10" s="158" customFormat="1" x14ac:dyDescent="0.2">
      <c r="B558" s="159"/>
      <c r="C558" s="45"/>
      <c r="D558" s="160"/>
      <c r="E558" s="159"/>
      <c r="F558" s="159"/>
      <c r="G558" s="159"/>
      <c r="H558" s="159"/>
      <c r="I558" s="159"/>
      <c r="J558" s="161"/>
    </row>
    <row r="559" spans="2:10" s="158" customFormat="1" x14ac:dyDescent="0.2">
      <c r="B559" s="159"/>
      <c r="C559" s="45"/>
      <c r="D559" s="160"/>
      <c r="E559" s="159"/>
      <c r="F559" s="159"/>
      <c r="G559" s="159"/>
      <c r="H559" s="159"/>
      <c r="I559" s="159"/>
      <c r="J559" s="161"/>
    </row>
    <row r="560" spans="2:10" s="158" customFormat="1" x14ac:dyDescent="0.2">
      <c r="B560" s="159"/>
      <c r="C560" s="45"/>
      <c r="D560" s="160"/>
      <c r="E560" s="159"/>
      <c r="F560" s="159"/>
      <c r="G560" s="159"/>
      <c r="H560" s="159"/>
      <c r="I560" s="159"/>
      <c r="J560" s="161"/>
    </row>
    <row r="561" spans="2:10" s="158" customFormat="1" x14ac:dyDescent="0.2">
      <c r="B561" s="159"/>
      <c r="C561" s="45"/>
      <c r="D561" s="160"/>
      <c r="E561" s="159"/>
      <c r="F561" s="159"/>
      <c r="G561" s="159"/>
      <c r="H561" s="159"/>
      <c r="I561" s="159"/>
      <c r="J561" s="161"/>
    </row>
    <row r="562" spans="2:10" s="158" customFormat="1" x14ac:dyDescent="0.2">
      <c r="B562" s="159"/>
      <c r="C562" s="45"/>
      <c r="D562" s="160"/>
      <c r="E562" s="159"/>
      <c r="F562" s="159"/>
      <c r="G562" s="159"/>
      <c r="H562" s="159"/>
      <c r="I562" s="159"/>
      <c r="J562" s="161"/>
    </row>
    <row r="563" spans="2:10" s="158" customFormat="1" x14ac:dyDescent="0.2">
      <c r="B563" s="159"/>
      <c r="C563" s="45"/>
      <c r="D563" s="160"/>
      <c r="E563" s="159"/>
      <c r="F563" s="159"/>
      <c r="G563" s="159"/>
      <c r="H563" s="159"/>
      <c r="I563" s="159"/>
      <c r="J563" s="161"/>
    </row>
    <row r="564" spans="2:10" s="158" customFormat="1" x14ac:dyDescent="0.2">
      <c r="B564" s="159"/>
      <c r="C564" s="45"/>
      <c r="D564" s="160"/>
      <c r="E564" s="159"/>
      <c r="F564" s="159"/>
      <c r="G564" s="159"/>
      <c r="H564" s="159"/>
      <c r="I564" s="159"/>
      <c r="J564" s="161"/>
    </row>
    <row r="565" spans="2:10" s="158" customFormat="1" x14ac:dyDescent="0.2">
      <c r="B565" s="159"/>
      <c r="C565" s="45"/>
      <c r="D565" s="160"/>
      <c r="E565" s="159"/>
      <c r="F565" s="159"/>
      <c r="G565" s="159"/>
      <c r="H565" s="159"/>
      <c r="I565" s="159"/>
      <c r="J565" s="161"/>
    </row>
    <row r="566" spans="2:10" s="158" customFormat="1" x14ac:dyDescent="0.2">
      <c r="B566" s="159"/>
      <c r="C566" s="45"/>
      <c r="D566" s="160"/>
      <c r="E566" s="159"/>
      <c r="F566" s="159"/>
      <c r="G566" s="159"/>
      <c r="H566" s="159"/>
      <c r="I566" s="159"/>
      <c r="J566" s="161"/>
    </row>
    <row r="567" spans="2:10" s="158" customFormat="1" x14ac:dyDescent="0.2">
      <c r="B567" s="159"/>
      <c r="C567" s="45"/>
      <c r="D567" s="160"/>
      <c r="E567" s="159"/>
      <c r="F567" s="159"/>
      <c r="G567" s="159"/>
      <c r="H567" s="159"/>
      <c r="I567" s="159"/>
      <c r="J567" s="161"/>
    </row>
    <row r="568" spans="2:10" s="158" customFormat="1" x14ac:dyDescent="0.2">
      <c r="B568" s="159"/>
      <c r="C568" s="45"/>
      <c r="D568" s="160"/>
      <c r="E568" s="159"/>
      <c r="F568" s="159"/>
      <c r="G568" s="159"/>
      <c r="H568" s="159"/>
      <c r="I568" s="159"/>
      <c r="J568" s="161"/>
    </row>
    <row r="569" spans="2:10" s="158" customFormat="1" x14ac:dyDescent="0.2">
      <c r="B569" s="159"/>
      <c r="C569" s="45"/>
      <c r="D569" s="160"/>
      <c r="E569" s="159"/>
      <c r="F569" s="159"/>
      <c r="G569" s="159"/>
      <c r="H569" s="159"/>
      <c r="I569" s="159"/>
      <c r="J569" s="161"/>
    </row>
    <row r="570" spans="2:10" s="158" customFormat="1" x14ac:dyDescent="0.2">
      <c r="B570" s="159"/>
      <c r="C570" s="45"/>
      <c r="D570" s="160"/>
      <c r="E570" s="159"/>
      <c r="F570" s="159"/>
      <c r="G570" s="159"/>
      <c r="H570" s="159"/>
      <c r="I570" s="159"/>
      <c r="J570" s="161"/>
    </row>
    <row r="571" spans="2:10" s="158" customFormat="1" x14ac:dyDescent="0.2">
      <c r="B571" s="159"/>
      <c r="C571" s="45"/>
      <c r="D571" s="160"/>
      <c r="E571" s="159"/>
      <c r="F571" s="159"/>
      <c r="G571" s="159"/>
      <c r="H571" s="159"/>
      <c r="I571" s="159"/>
      <c r="J571" s="161"/>
    </row>
    <row r="572" spans="2:10" s="158" customFormat="1" x14ac:dyDescent="0.2">
      <c r="B572" s="159"/>
      <c r="C572" s="45"/>
      <c r="D572" s="160"/>
      <c r="E572" s="159"/>
      <c r="F572" s="159"/>
      <c r="G572" s="159"/>
      <c r="H572" s="159"/>
      <c r="I572" s="159"/>
      <c r="J572" s="161"/>
    </row>
    <row r="573" spans="2:10" s="158" customFormat="1" x14ac:dyDescent="0.2">
      <c r="B573" s="159"/>
      <c r="C573" s="45"/>
      <c r="D573" s="160"/>
      <c r="E573" s="159"/>
      <c r="F573" s="159"/>
      <c r="G573" s="159"/>
      <c r="H573" s="159"/>
      <c r="I573" s="159"/>
      <c r="J573" s="161"/>
    </row>
    <row r="574" spans="2:10" s="158" customFormat="1" x14ac:dyDescent="0.2">
      <c r="B574" s="159"/>
      <c r="C574" s="45"/>
      <c r="D574" s="160"/>
      <c r="E574" s="159"/>
      <c r="F574" s="159"/>
      <c r="G574" s="159"/>
      <c r="H574" s="159"/>
      <c r="I574" s="159"/>
      <c r="J574" s="161"/>
    </row>
    <row r="575" spans="2:10" s="158" customFormat="1" x14ac:dyDescent="0.2">
      <c r="B575" s="159"/>
      <c r="C575" s="45"/>
      <c r="D575" s="160"/>
      <c r="E575" s="159"/>
      <c r="F575" s="159"/>
      <c r="G575" s="159"/>
      <c r="H575" s="159"/>
      <c r="I575" s="159"/>
      <c r="J575" s="161"/>
    </row>
    <row r="576" spans="2:10" s="158" customFormat="1" x14ac:dyDescent="0.2">
      <c r="B576" s="159"/>
      <c r="C576" s="45"/>
      <c r="D576" s="160"/>
      <c r="E576" s="159"/>
      <c r="F576" s="159"/>
      <c r="G576" s="159"/>
      <c r="H576" s="159"/>
      <c r="I576" s="159"/>
      <c r="J576" s="161"/>
    </row>
    <row r="577" spans="2:10" s="158" customFormat="1" x14ac:dyDescent="0.2">
      <c r="B577" s="159"/>
      <c r="C577" s="45"/>
      <c r="D577" s="160"/>
      <c r="E577" s="159"/>
      <c r="F577" s="159"/>
      <c r="G577" s="159"/>
      <c r="H577" s="159"/>
      <c r="I577" s="159"/>
      <c r="J577" s="161"/>
    </row>
    <row r="578" spans="2:10" s="158" customFormat="1" x14ac:dyDescent="0.2">
      <c r="B578" s="159"/>
      <c r="C578" s="45"/>
      <c r="D578" s="160"/>
      <c r="E578" s="159"/>
      <c r="F578" s="159"/>
      <c r="G578" s="159"/>
      <c r="H578" s="159"/>
      <c r="I578" s="159"/>
      <c r="J578" s="161"/>
    </row>
    <row r="579" spans="2:10" s="158" customFormat="1" x14ac:dyDescent="0.2">
      <c r="B579" s="159"/>
      <c r="C579" s="45"/>
      <c r="D579" s="160"/>
      <c r="E579" s="159"/>
      <c r="F579" s="159"/>
      <c r="G579" s="159"/>
      <c r="H579" s="159"/>
      <c r="I579" s="159"/>
      <c r="J579" s="161"/>
    </row>
    <row r="580" spans="2:10" s="158" customFormat="1" x14ac:dyDescent="0.2">
      <c r="B580" s="159"/>
      <c r="C580" s="45"/>
      <c r="D580" s="160"/>
      <c r="E580" s="159"/>
      <c r="F580" s="159"/>
      <c r="G580" s="159"/>
      <c r="H580" s="159"/>
      <c r="I580" s="159"/>
      <c r="J580" s="161"/>
    </row>
    <row r="581" spans="2:10" s="158" customFormat="1" x14ac:dyDescent="0.2">
      <c r="B581" s="159"/>
      <c r="C581" s="45"/>
      <c r="D581" s="160"/>
      <c r="E581" s="159"/>
      <c r="F581" s="159"/>
      <c r="G581" s="159"/>
      <c r="H581" s="159"/>
      <c r="I581" s="159"/>
      <c r="J581" s="161"/>
    </row>
    <row r="582" spans="2:10" s="158" customFormat="1" x14ac:dyDescent="0.2">
      <c r="B582" s="159"/>
      <c r="C582" s="45"/>
      <c r="D582" s="160"/>
      <c r="E582" s="159"/>
      <c r="F582" s="159"/>
      <c r="G582" s="159"/>
      <c r="H582" s="159"/>
      <c r="I582" s="159"/>
      <c r="J582" s="161"/>
    </row>
    <row r="583" spans="2:10" s="158" customFormat="1" x14ac:dyDescent="0.2">
      <c r="B583" s="159"/>
      <c r="C583" s="45"/>
      <c r="D583" s="160"/>
      <c r="E583" s="159"/>
      <c r="F583" s="159"/>
      <c r="G583" s="159"/>
      <c r="H583" s="159"/>
      <c r="I583" s="159"/>
      <c r="J583" s="161"/>
    </row>
    <row r="584" spans="2:10" s="158" customFormat="1" x14ac:dyDescent="0.2">
      <c r="B584" s="159"/>
      <c r="C584" s="45"/>
      <c r="D584" s="160"/>
      <c r="E584" s="159"/>
      <c r="F584" s="159"/>
      <c r="G584" s="159"/>
      <c r="H584" s="159"/>
      <c r="I584" s="159"/>
      <c r="J584" s="161"/>
    </row>
    <row r="585" spans="2:10" s="158" customFormat="1" x14ac:dyDescent="0.2">
      <c r="B585" s="159"/>
      <c r="C585" s="45"/>
      <c r="D585" s="160"/>
      <c r="E585" s="159"/>
      <c r="F585" s="159"/>
      <c r="G585" s="159"/>
      <c r="H585" s="159"/>
      <c r="I585" s="159"/>
      <c r="J585" s="161"/>
    </row>
    <row r="586" spans="2:10" s="158" customFormat="1" x14ac:dyDescent="0.2">
      <c r="B586" s="159"/>
      <c r="C586" s="45"/>
      <c r="D586" s="160"/>
      <c r="E586" s="159"/>
      <c r="F586" s="159"/>
      <c r="G586" s="159"/>
      <c r="H586" s="159"/>
      <c r="I586" s="159"/>
      <c r="J586" s="161"/>
    </row>
    <row r="587" spans="2:10" s="158" customFormat="1" x14ac:dyDescent="0.2">
      <c r="B587" s="159"/>
      <c r="C587" s="45"/>
      <c r="D587" s="160"/>
      <c r="E587" s="159"/>
      <c r="F587" s="159"/>
      <c r="G587" s="159"/>
      <c r="H587" s="159"/>
      <c r="I587" s="159"/>
      <c r="J587" s="161"/>
    </row>
    <row r="588" spans="2:10" s="158" customFormat="1" x14ac:dyDescent="0.2">
      <c r="B588" s="159"/>
      <c r="C588" s="45"/>
      <c r="D588" s="160"/>
      <c r="E588" s="159"/>
      <c r="F588" s="159"/>
      <c r="G588" s="159"/>
      <c r="H588" s="159"/>
      <c r="I588" s="159"/>
      <c r="J588" s="161"/>
    </row>
    <row r="589" spans="2:10" s="158" customFormat="1" x14ac:dyDescent="0.2">
      <c r="B589" s="159"/>
      <c r="C589" s="45"/>
      <c r="D589" s="160"/>
      <c r="E589" s="159"/>
      <c r="F589" s="159"/>
      <c r="G589" s="159"/>
      <c r="H589" s="159"/>
      <c r="I589" s="159"/>
      <c r="J589" s="161"/>
    </row>
    <row r="590" spans="2:10" s="158" customFormat="1" x14ac:dyDescent="0.2">
      <c r="B590" s="159"/>
      <c r="C590" s="45"/>
      <c r="D590" s="160"/>
      <c r="E590" s="159"/>
      <c r="F590" s="159"/>
      <c r="G590" s="159"/>
      <c r="H590" s="159"/>
      <c r="I590" s="159"/>
      <c r="J590" s="161"/>
    </row>
    <row r="591" spans="2:10" s="158" customFormat="1" x14ac:dyDescent="0.2">
      <c r="B591" s="159"/>
      <c r="C591" s="45"/>
      <c r="D591" s="160"/>
      <c r="E591" s="159"/>
      <c r="F591" s="159"/>
      <c r="G591" s="159"/>
      <c r="H591" s="159"/>
      <c r="I591" s="159"/>
      <c r="J591" s="161"/>
    </row>
    <row r="592" spans="2:10" s="158" customFormat="1" x14ac:dyDescent="0.2">
      <c r="B592" s="159"/>
      <c r="C592" s="45"/>
      <c r="D592" s="160"/>
      <c r="E592" s="159"/>
      <c r="F592" s="159"/>
      <c r="G592" s="159"/>
      <c r="H592" s="159"/>
      <c r="I592" s="159"/>
      <c r="J592" s="161"/>
    </row>
    <row r="593" spans="2:10" s="158" customFormat="1" x14ac:dyDescent="0.2">
      <c r="B593" s="159"/>
      <c r="C593" s="45"/>
      <c r="D593" s="160"/>
      <c r="E593" s="159"/>
      <c r="F593" s="159"/>
      <c r="G593" s="159"/>
      <c r="H593" s="159"/>
      <c r="I593" s="159"/>
      <c r="J593" s="161"/>
    </row>
    <row r="594" spans="2:10" s="158" customFormat="1" x14ac:dyDescent="0.2">
      <c r="B594" s="159"/>
      <c r="C594" s="45"/>
      <c r="D594" s="160"/>
      <c r="E594" s="159"/>
      <c r="F594" s="159"/>
      <c r="G594" s="159"/>
      <c r="H594" s="159"/>
      <c r="I594" s="159"/>
      <c r="J594" s="161"/>
    </row>
    <row r="595" spans="2:10" s="158" customFormat="1" x14ac:dyDescent="0.2">
      <c r="B595" s="159"/>
      <c r="C595" s="45"/>
      <c r="D595" s="160"/>
      <c r="E595" s="159"/>
      <c r="F595" s="159"/>
      <c r="G595" s="159"/>
      <c r="H595" s="159"/>
      <c r="I595" s="159"/>
      <c r="J595" s="161"/>
    </row>
    <row r="596" spans="2:10" s="158" customFormat="1" x14ac:dyDescent="0.2">
      <c r="B596" s="159"/>
      <c r="C596" s="45"/>
      <c r="D596" s="160"/>
      <c r="E596" s="159"/>
      <c r="F596" s="159"/>
      <c r="G596" s="159"/>
      <c r="H596" s="159"/>
      <c r="I596" s="159"/>
      <c r="J596" s="161"/>
    </row>
    <row r="597" spans="2:10" s="158" customFormat="1" x14ac:dyDescent="0.2">
      <c r="B597" s="159"/>
      <c r="C597" s="45"/>
      <c r="D597" s="160"/>
      <c r="E597" s="159"/>
      <c r="F597" s="159"/>
      <c r="G597" s="159"/>
      <c r="H597" s="159"/>
      <c r="I597" s="159"/>
      <c r="J597" s="161"/>
    </row>
    <row r="598" spans="2:10" s="158" customFormat="1" x14ac:dyDescent="0.2">
      <c r="B598" s="159"/>
      <c r="C598" s="45"/>
      <c r="D598" s="160"/>
      <c r="E598" s="159"/>
      <c r="F598" s="159"/>
      <c r="G598" s="159"/>
      <c r="H598" s="159"/>
      <c r="I598" s="159"/>
      <c r="J598" s="161"/>
    </row>
    <row r="599" spans="2:10" s="158" customFormat="1" x14ac:dyDescent="0.2">
      <c r="B599" s="159"/>
      <c r="C599" s="45"/>
      <c r="D599" s="160"/>
      <c r="E599" s="159"/>
      <c r="F599" s="159"/>
      <c r="G599" s="159"/>
      <c r="H599" s="159"/>
      <c r="I599" s="159"/>
      <c r="J599" s="161"/>
    </row>
    <row r="600" spans="2:10" s="158" customFormat="1" x14ac:dyDescent="0.2">
      <c r="B600" s="159"/>
      <c r="C600" s="45"/>
      <c r="D600" s="160"/>
      <c r="E600" s="159"/>
      <c r="F600" s="159"/>
      <c r="G600" s="159"/>
      <c r="H600" s="159"/>
      <c r="I600" s="159"/>
      <c r="J600" s="161"/>
    </row>
    <row r="601" spans="2:10" s="158" customFormat="1" x14ac:dyDescent="0.2">
      <c r="B601" s="159"/>
      <c r="C601" s="45"/>
      <c r="D601" s="160"/>
      <c r="E601" s="159"/>
      <c r="F601" s="159"/>
      <c r="G601" s="159"/>
      <c r="H601" s="159"/>
      <c r="I601" s="159"/>
      <c r="J601" s="161"/>
    </row>
    <row r="602" spans="2:10" s="158" customFormat="1" x14ac:dyDescent="0.2">
      <c r="B602" s="159"/>
      <c r="C602" s="45"/>
      <c r="D602" s="160"/>
      <c r="E602" s="159"/>
      <c r="F602" s="159"/>
      <c r="G602" s="159"/>
      <c r="H602" s="159"/>
      <c r="I602" s="159"/>
      <c r="J602" s="161"/>
    </row>
    <row r="603" spans="2:10" s="158" customFormat="1" x14ac:dyDescent="0.2">
      <c r="B603" s="159"/>
      <c r="C603" s="45"/>
      <c r="D603" s="160"/>
      <c r="E603" s="159"/>
      <c r="F603" s="159"/>
      <c r="G603" s="159"/>
      <c r="H603" s="159"/>
      <c r="I603" s="159"/>
      <c r="J603" s="161"/>
    </row>
    <row r="604" spans="2:10" s="158" customFormat="1" x14ac:dyDescent="0.2">
      <c r="B604" s="159"/>
      <c r="C604" s="45"/>
      <c r="D604" s="160"/>
      <c r="E604" s="159"/>
      <c r="F604" s="159"/>
      <c r="G604" s="159"/>
      <c r="H604" s="159"/>
      <c r="I604" s="159"/>
      <c r="J604" s="161"/>
    </row>
  </sheetData>
  <mergeCells count="46">
    <mergeCell ref="F211:F212"/>
    <mergeCell ref="G28:G30"/>
    <mergeCell ref="H28:H30"/>
    <mergeCell ref="I28:I30"/>
    <mergeCell ref="J29:J30"/>
    <mergeCell ref="A36:A38"/>
    <mergeCell ref="B36:B38"/>
    <mergeCell ref="C36:C38"/>
    <mergeCell ref="D36:D38"/>
    <mergeCell ref="G36:G38"/>
    <mergeCell ref="H36:H38"/>
    <mergeCell ref="I36:I38"/>
    <mergeCell ref="F25:F27"/>
    <mergeCell ref="C25:C27"/>
    <mergeCell ref="D25:D27"/>
    <mergeCell ref="E25:E27"/>
    <mergeCell ref="I25:I27"/>
    <mergeCell ref="J25:J27"/>
    <mergeCell ref="E2:E3"/>
    <mergeCell ref="I2:I3"/>
    <mergeCell ref="D2:D3"/>
    <mergeCell ref="A25:A27"/>
    <mergeCell ref="B25:B27"/>
    <mergeCell ref="F36:F38"/>
    <mergeCell ref="E28:E30"/>
    <mergeCell ref="F28:F30"/>
    <mergeCell ref="A1:J1"/>
    <mergeCell ref="A2:A3"/>
    <mergeCell ref="B2:B3"/>
    <mergeCell ref="F2:F3"/>
    <mergeCell ref="G2:G3"/>
    <mergeCell ref="H2:H3"/>
    <mergeCell ref="J2:J3"/>
    <mergeCell ref="C28:C30"/>
    <mergeCell ref="D28:D30"/>
    <mergeCell ref="A28:A30"/>
    <mergeCell ref="B28:B30"/>
    <mergeCell ref="G25:G27"/>
    <mergeCell ref="H25:H27"/>
    <mergeCell ref="A275:A279"/>
    <mergeCell ref="B275:B279"/>
    <mergeCell ref="C275:C279"/>
    <mergeCell ref="E36:E38"/>
    <mergeCell ref="A211:A212"/>
    <mergeCell ref="B211:B212"/>
    <mergeCell ref="E211:E212"/>
  </mergeCells>
  <phoneticPr fontId="3"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Anexa PAAP 2025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Gabriela</dc:creator>
  <cp:lastModifiedBy>Gabriela</cp:lastModifiedBy>
  <cp:lastPrinted>2024-12-23T09:33:30Z</cp:lastPrinted>
  <dcterms:created xsi:type="dcterms:W3CDTF">2021-01-18T07:37:09Z</dcterms:created>
  <dcterms:modified xsi:type="dcterms:W3CDTF">2025-05-08T05:22:18Z</dcterms:modified>
</cp:coreProperties>
</file>