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2\Achizitii\2. PAAP-uri si anexe\PAP 2021\site iulie\"/>
    </mc:Choice>
  </mc:AlternateContent>
  <bookViews>
    <workbookView xWindow="0" yWindow="0" windowWidth="28800" windowHeight="11430"/>
  </bookViews>
  <sheets>
    <sheet name="ianuarie-iunie" sheetId="1" r:id="rId1"/>
  </sheets>
  <calcPr calcId="162913"/>
</workbook>
</file>

<file path=xl/calcChain.xml><?xml version="1.0" encoding="utf-8"?>
<calcChain xmlns="http://schemas.openxmlformats.org/spreadsheetml/2006/main">
  <c r="C134" i="1" l="1"/>
  <c r="C135" i="1" l="1"/>
  <c r="C97" i="1" l="1"/>
  <c r="C186" i="1" l="1"/>
  <c r="C159" i="1" l="1"/>
  <c r="C268" i="1" l="1"/>
  <c r="C168" i="1"/>
  <c r="C14" i="1"/>
  <c r="C126" i="1" l="1"/>
  <c r="C343" i="1" l="1"/>
  <c r="C109" i="1" l="1"/>
  <c r="C342" i="1" l="1"/>
  <c r="C27" i="1" l="1"/>
  <c r="C239" i="1"/>
  <c r="C336" i="1"/>
  <c r="C230" i="1"/>
  <c r="C451" i="1"/>
  <c r="C22" i="1"/>
  <c r="C8" i="1"/>
  <c r="C452" i="1"/>
  <c r="C99" i="1"/>
  <c r="C155" i="1"/>
  <c r="C493" i="1"/>
  <c r="C309" i="1"/>
  <c r="C449" i="1"/>
  <c r="C448" i="1"/>
  <c r="C181" i="1"/>
  <c r="C252" i="1"/>
  <c r="C457" i="1"/>
  <c r="C443" i="1"/>
  <c r="C441" i="1"/>
  <c r="C437" i="1"/>
  <c r="C423" i="1"/>
  <c r="C419" i="1"/>
  <c r="C411" i="1"/>
  <c r="C384" i="1"/>
  <c r="C370" i="1"/>
  <c r="C364" i="1"/>
  <c r="F355" i="1"/>
  <c r="C293" i="1"/>
  <c r="C292" i="1"/>
  <c r="C192" i="1"/>
</calcChain>
</file>

<file path=xl/sharedStrings.xml><?xml version="1.0" encoding="utf-8"?>
<sst xmlns="http://schemas.openxmlformats.org/spreadsheetml/2006/main" count="2201" uniqueCount="814">
  <si>
    <t>ANEXĂ 2 LA PROGRAMUL ANUAL AL ACHIZIȚIILOR PUBLICE_ACHIZIȚII DIRECTE 2021</t>
  </si>
  <si>
    <t>Obiectul achiziției directe</t>
  </si>
  <si>
    <t xml:space="preserve">Cod CPV </t>
  </si>
  <si>
    <t>Valoarea estimată</t>
  </si>
  <si>
    <t>Sursa de finanțare</t>
  </si>
  <si>
    <t>Data estimată pentru inițiere</t>
  </si>
  <si>
    <t>Data estimată pentru finalizare</t>
  </si>
  <si>
    <t>Lei, fără TVA</t>
  </si>
  <si>
    <t xml:space="preserve">09130000-9  - Petrol si produse distilate (Rev.2)  </t>
  </si>
  <si>
    <t>venituri proprii</t>
  </si>
  <si>
    <t>martie</t>
  </si>
  <si>
    <t>aprilie</t>
  </si>
  <si>
    <t>30237000-9</t>
  </si>
  <si>
    <t> 30232110-8 - Imprimante laser (Rev.2)</t>
  </si>
  <si>
    <t>ianuarie</t>
  </si>
  <si>
    <t>Fuser multifunctional OKI MC 562 W</t>
  </si>
  <si>
    <t>30125000-1</t>
  </si>
  <si>
    <t>CARTUSE DE TONER SI CERNEALA</t>
  </si>
  <si>
    <t>30125100-2 - Cartuse de toner (Rev.2)</t>
  </si>
  <si>
    <t>venitiri proprii</t>
  </si>
  <si>
    <t>22610000-9 - Cerneala tipografica (Rev.2)</t>
  </si>
  <si>
    <t>PRODUSE SI MATERIALE PENTRU CONSTRUCTII</t>
  </si>
  <si>
    <t>44100000-1  - Materiale de constructii si articole conexe (Rev.2)</t>
  </si>
  <si>
    <t>SCULE DE MANA, PRODUSE SI MATERIALE DE LACATUSERIE, FERONERIE</t>
  </si>
  <si>
    <t xml:space="preserve">44316500-3  - Lacatusarie (Rev.2)   44511000-5  - Scule de mana (Rev.2) </t>
  </si>
  <si>
    <t>39831240-0</t>
  </si>
  <si>
    <t>februarie</t>
  </si>
  <si>
    <t>33140000-3</t>
  </si>
  <si>
    <t>DIVERSE PIESE SI PRODUSE PENTRU AUTOTURISMELE DIN PARCUL AUTO</t>
  </si>
  <si>
    <t>PRODUSE ȘI MATERIALE TEXTILE</t>
  </si>
  <si>
    <t xml:space="preserve">APARATE, ARTICOLE ȘI ACCESORII ELECTRICE </t>
  </si>
  <si>
    <t>baterii alcaline LR6, AA, 1.5V, 50 bucati</t>
  </si>
  <si>
    <t>31411000-0 Baterii alcaline</t>
  </si>
  <si>
    <t>MASINI SI UTILAJE /aparate de uz casnic</t>
  </si>
  <si>
    <t>PRODUSE ALIMENTARE ȘI DE PROTOCOL</t>
  </si>
  <si>
    <t xml:space="preserve">15800000-6  - Diverse produse alimentare (Rev.2) </t>
  </si>
  <si>
    <t>produse alimentare perioada ianuarie-decembrie</t>
  </si>
  <si>
    <t>15800000-6</t>
  </si>
  <si>
    <t>decembrie</t>
  </si>
  <si>
    <t>SERVICII DE CATERING</t>
  </si>
  <si>
    <t>55520000-1 - Servicii de catering (Rev.2)</t>
  </si>
  <si>
    <t>Contract Servicii catering-Organizare evenimente (coffee breaks și/sau platouri); Servicii catering-Mese servite (mic dejun și/sau prânz și/sau cină)</t>
  </si>
  <si>
    <t>55523000-2</t>
  </si>
  <si>
    <t>79952000-2 Servicii pentru evenimente (Rev.2)</t>
  </si>
  <si>
    <t>ECHIPAMENTE/PRODUSE PENTRU PROTECȚIE SI PSI</t>
  </si>
  <si>
    <t xml:space="preserve">18143000-3  - Echipamente de protectie (Rev.2) </t>
  </si>
  <si>
    <t>Echipament individual de protecta muncii angajati, 35 bucati</t>
  </si>
  <si>
    <t>Completare/dotare pichete PSI, 3 bucati</t>
  </si>
  <si>
    <t>Completare hidranti interiori (furtune, teava refulare, cheie, etc), 38 bucati</t>
  </si>
  <si>
    <t>ARTICOLE SPORTIVE</t>
  </si>
  <si>
    <t>PUBLICATII-CĂRȚI, ZIARE, JURNALE, PUBLICATII, JURNALE DE PRACTICA (LOGBOOK-uri), SUPORTURI DE CURS ȘI ABONAMENTE</t>
  </si>
  <si>
    <t>22100000-1  -  Carti, brosuri si pliante tiparite (Rev.2)                                 22200000-2  -  Ziare, reviste specializate, periodice si reviste (Rev.2)</t>
  </si>
  <si>
    <t>22100000-1</t>
  </si>
  <si>
    <t>79820000-8 - Servicii conexe tipăririi</t>
  </si>
  <si>
    <t>ASIGURARI, VINIETE DE AUTOMOBILE ȘI PERMISE AUTO</t>
  </si>
  <si>
    <t>66510000-8 - Servicii de asigurare (Rev.2)</t>
  </si>
  <si>
    <t>asigurare RCA, asigurare CASCO si asigurare pasageri si bagaje pentru microbuze CT02UMC+CT03UMC</t>
  </si>
  <si>
    <t>66512100-3</t>
  </si>
  <si>
    <t>ITP pentru microbuze CT02UMC+CT03UMC</t>
  </si>
  <si>
    <t>22456000-1</t>
  </si>
  <si>
    <t>verificare aparate tahograf microbuze 24 si 21 locuri</t>
  </si>
  <si>
    <t>71632200-9 Servicii de testare nedistructiva (Rev.2)</t>
  </si>
  <si>
    <t>cod CPV 39263000-3 Articole de birou, 22900000-9 Diverse imprimate</t>
  </si>
  <si>
    <t>Contract subsecvent  hartie A4, 80g/mp si A3, 80g/mp prin intermediul ONAC/2021</t>
  </si>
  <si>
    <t>30197642-8</t>
  </si>
  <si>
    <t>PACHETE SOFTWARE EDUCATIONALE</t>
  </si>
  <si>
    <t>CONTRACT Software pentru sisteme de operare si licente-Microsoft EES</t>
  </si>
  <si>
    <t>48190000-6</t>
  </si>
  <si>
    <t>Contract Upgrade si suport tehnic anual pentru licenta academica ANSYS Academic Research Mechanical and CFD (5 tasks)</t>
  </si>
  <si>
    <t>48190000-6 - Pachete software educationale</t>
  </si>
  <si>
    <t>octombrie</t>
  </si>
  <si>
    <t>noiembrie</t>
  </si>
  <si>
    <t>31710000-6 Echipament electronic</t>
  </si>
  <si>
    <t>24450000-3 - Produse agrochimice (Rev.2)</t>
  </si>
  <si>
    <t>MOBILIER; ACCESORII PENTRU MOBILIER; MATERIALE SI SERVICII RECONDITIONARE MOBILIER</t>
  </si>
  <si>
    <t>SERVICII DE CERTIFICARE A SEMNĂTURII ELECTRONICE</t>
  </si>
  <si>
    <t>79132100-9 - Servicii de certificare a semnaturii electronice (Rev.2)</t>
  </si>
  <si>
    <t>79132100-9</t>
  </si>
  <si>
    <t>SERVICII DE CONTROL/VERIFICARI TEHNICE; PIESE SI ACCESORII</t>
  </si>
  <si>
    <t>Verificare prize de impamantare / paratrasnet</t>
  </si>
  <si>
    <t>71630000-3 Servicii de inspectie si testare tehnica (Rev.2)</t>
  </si>
  <si>
    <t>Servicii inspectii tehnice anuale CNCIR 2 ascensoare persoane</t>
  </si>
  <si>
    <t>71631000-0</t>
  </si>
  <si>
    <t>DIVERSE MATERIALE ȘI SERVICII PENTRU REPARAȚII, INCLUSIV FURNIZARI SI MONTARI</t>
  </si>
  <si>
    <t>50800000-3 Diverse servicii de intretinere si de reparare (Rev.2)</t>
  </si>
  <si>
    <t>SERVICII CURIERAT INTERN ȘI INTERNAȚIONAL ȘI SERVICII POȘTALE</t>
  </si>
  <si>
    <t xml:space="preserve">64110000-0  - Servicii postale (Rev.2)   64120000-3 - Servicii de curierat (Rev.2)  </t>
  </si>
  <si>
    <t>CONTRACT Prestari servicii postale (intern și internațional neprioritar si prioritar)</t>
  </si>
  <si>
    <t>64110000-0</t>
  </si>
  <si>
    <t xml:space="preserve">venituri proprii </t>
  </si>
  <si>
    <t>CONTRACT Prestari servicii de curierat rapid intern</t>
  </si>
  <si>
    <t>64120000-3</t>
  </si>
  <si>
    <t>CONTRACT Prestari servicii de curierat rapid internațional</t>
  </si>
  <si>
    <t>SERVICII DE INVAȚĂMÂNT</t>
  </si>
  <si>
    <t xml:space="preserve">75121000-0 - Servicii administrative in invatamant (Rev.2) </t>
  </si>
  <si>
    <t>SERVICII DE PRODUCTIE SI DIFUZARE MATERIALE EDUCATIONALE</t>
  </si>
  <si>
    <t>CONTRACT Servicii de productie si difuzare in mediul online de materiale educationale in scop didactic</t>
  </si>
  <si>
    <t>80420000-4</t>
  </si>
  <si>
    <t>SERVICII INTERNET, CATV, TELEFONIE FIXA SI TELEFONIE MOBILA</t>
  </si>
  <si>
    <t>72400000-4 - Servicii de internet (Rev.2)   64211000-8 - Servicii de telefonie publica (Rev.2)
 64210000-1 - Servicii de telefonie si de transmisie de date (Rev.2)</t>
  </si>
  <si>
    <t xml:space="preserve">CONTRACT servicii telefonie mobila </t>
  </si>
  <si>
    <t>64212000-5</t>
  </si>
  <si>
    <t>decembrie 2020</t>
  </si>
  <si>
    <t>CONTRACT prestari servicii de internet si televiziune prin cablu</t>
  </si>
  <si>
    <t>72400000-4</t>
  </si>
  <si>
    <t>CONTRACT prestari servicii de telefonie fixa si inchiriere PBX, terminale si asigurare suport tehnic</t>
  </si>
  <si>
    <t>64211000-8; 79511000-9</t>
  </si>
  <si>
    <t>SERVICII IN DOMENIUL SSM</t>
  </si>
  <si>
    <t>CONTRACT Servicii de medicina muncii 200 persoane</t>
  </si>
  <si>
    <t>85147000-1</t>
  </si>
  <si>
    <t>cursuri igiena 25 persoane</t>
  </si>
  <si>
    <t>80530000-8 Servicii de formare profesionala (Rev.2)</t>
  </si>
  <si>
    <t>cursuri prim ajutor 25 persoane</t>
  </si>
  <si>
    <t>SERVICII PRIVIND PROGRAMELE DE FORMARE</t>
  </si>
  <si>
    <t>Supraveghere si monitorizare cursuri organizate de un furnizor de educatie, de formare profesionala sau de perfectionare</t>
  </si>
  <si>
    <t>80521000-2 Servicii privind programele de formare</t>
  </si>
  <si>
    <t>SERVICII AUTORIZARE SI SERVICII PREGĂTIRE/PERFECȚIONARE  PROFESIONALĂ CONTINUA PERSONAL UMC</t>
  </si>
  <si>
    <t>79341000-6-
Servicii de publicitate</t>
  </si>
  <si>
    <t>publicare in Monitorul Oficial partea a III-a decizia 6/14.01.2021</t>
  </si>
  <si>
    <t>79341000-6</t>
  </si>
  <si>
    <t xml:space="preserve">ianuarie </t>
  </si>
  <si>
    <t>Inchiriere parcare 4 locuri - 60mp</t>
  </si>
  <si>
    <t>70321000-7</t>
  </si>
  <si>
    <t>SERVICII DE ASISTENTA TEHNICA INFORMATICA</t>
  </si>
  <si>
    <t>CONTRACT Servicii de asistenta tehnica hardware si software; Servicii de reparare si intretinere calculatoare si periferice informatice</t>
  </si>
  <si>
    <t>72611000-6 Servicii de asistenta tehnica informatica (Rev.2)</t>
  </si>
  <si>
    <t xml:space="preserve">decembrie </t>
  </si>
  <si>
    <t>71356300-1 Servicii de suport tehnic</t>
  </si>
  <si>
    <t>DIVERSE CONTRACTE SERVICII MENTENANȚĂ</t>
  </si>
  <si>
    <t>Mentenanta si upgrade pentru licenta MATLAB versiunea Classroom Academic Licence (Student use in laboratories) si pentru toolbox-uri, pentru perioada 31.01.2021-30.01.2022</t>
  </si>
  <si>
    <t>72261000-2 – Servicii de asistenta pentru software (Rev.2)</t>
  </si>
  <si>
    <t xml:space="preserve">CONTRACT inchiriere 5 purificatoare de apa si 5 dozatoare cu 20 bidoane apa </t>
  </si>
  <si>
    <t>51514110-2 Servicii de instalare de utilaje si aparate de filtrare sau de purificare a apei (Rev.2)</t>
  </si>
  <si>
    <t>CONTRACT Servicii de spalatorie inventar moale</t>
  </si>
  <si>
    <t>98310000-9 Servicii de spalatorie si de curatatorie uscata (Rev.2)</t>
  </si>
  <si>
    <t xml:space="preserve">noiembrie </t>
  </si>
  <si>
    <t xml:space="preserve">CONTRACT Servicii de mentenanta a aparatelor de climatizare, a agregate de racire si a ventiloconvectorilor </t>
  </si>
  <si>
    <t>50730000-1 Servicii de reparare si de intretinere a grupurilor de refrigerare (Rev.2)</t>
  </si>
  <si>
    <t xml:space="preserve">CONTRACT Servicii de intretinere si reparatii ascensoare  </t>
  </si>
  <si>
    <t>50750000-7 Servicii de intretinere a ascensoarelor (Rev.2)</t>
  </si>
  <si>
    <t>CONTRACT Servicii de dezinsectie si deratizare - Lot 1</t>
  </si>
  <si>
    <t>90921000-9 Servicii de dezinfectie si de dezinsectie (Rev.2)</t>
  </si>
  <si>
    <t>CONTRACT Servicii de asistenta tehnica pentru programe de calculator: FC, GM, MF, SA, AB</t>
  </si>
  <si>
    <t>72600000-6 Servicii de asistenta si de consultanta informatica (Rev.2)</t>
  </si>
  <si>
    <t xml:space="preserve">CONTRACT servicii de mentenanta a licentelor UMS (University Management System) și servicii de asistenta în utilizarea aplicatiei UMS </t>
  </si>
  <si>
    <t>72250000-2 - Servicii pentru sisteme şi asistenţă</t>
  </si>
  <si>
    <t>CONTRACT Servicii acces la program informatic legislativ</t>
  </si>
  <si>
    <t>75111200-9 Servicii legislative (Rev.2)</t>
  </si>
  <si>
    <t>CONTRACT Servicii de verificare, revizie, întreținere și reparații la centralele termice, punctul termic și echipamentele din încăperile centralelor termice aparținând UMC, inclusiv manoperă înlocuire piese defecte</t>
  </si>
  <si>
    <t xml:space="preserve">45259300-0 Reparare si întreținere a centralelor termice </t>
  </si>
  <si>
    <t>Contract Servicii de mentenanta (întretinere si reparatii) instalatii termice, instalatii sanitare, instalatii hidrofor si circuite de apa</t>
  </si>
  <si>
    <t>50700000-2 Servicii de reparare si de intretinere a instalatiilor de constructii (Rev.2)</t>
  </si>
  <si>
    <t>DIVERSE CONTRACTE SERVICII MENTENANȚĂ SISTEME DE SECURITATE</t>
  </si>
  <si>
    <t xml:space="preserve">CONTRACT Servicii de mentenanta preventiva si corectiva sisteme de securitate </t>
  </si>
  <si>
    <t>50610000-4 - Servicii de reparare şi de întreţinere a echipamentului de securitate</t>
  </si>
  <si>
    <t>CONTRACT Servicii de trafic de radiocomunicatii navale</t>
  </si>
  <si>
    <t>64220000-4 - Servicii de telecomunicaţii, cu excepţia serviciilor telefonice şi de transmisie de date</t>
  </si>
  <si>
    <t>CONTRACT Servicii mentenanta sistem desfumare</t>
  </si>
  <si>
    <t>50413200-5 Servicii de reparare si de intretinere a echipamentului de stingere a incendiilor (Rev.2)</t>
  </si>
  <si>
    <t>CONTRACT Servicii de verificare, incarcare si reparare stingatoare, 200 bucati</t>
  </si>
  <si>
    <t>50413200-5</t>
  </si>
  <si>
    <t>iulie</t>
  </si>
  <si>
    <t>august</t>
  </si>
  <si>
    <t>FERESTRE, USI SI ARTICOLE CONEXE (FURNIZARE SI/SAU MONTARE)</t>
  </si>
  <si>
    <t>44221000-5</t>
  </si>
  <si>
    <t>45400000-1 - Lucrări de finisare a construcţiilor</t>
  </si>
  <si>
    <t>pachet materiale electrice (cablu CYY-F 3X4 100 m, teava corugata 40mm, stecher cauciuc 16A, fisa 5x32A 400V IP44, priza mobila 5x32A 400V IP44, cravata cablu 200x2.6 100 buc)</t>
  </si>
  <si>
    <t>31681410-0- Materiale electrice</t>
  </si>
  <si>
    <t>SERVICII DE DIRIGENTIE</t>
  </si>
  <si>
    <t xml:space="preserve">79941000-2 - Servicii de taxare (Rev.2)  obiecte principale </t>
  </si>
  <si>
    <t>CONTRACTE UTILITATI</t>
  </si>
  <si>
    <t>Apa canal/2021 - RAJA</t>
  </si>
  <si>
    <t>65100000-4 Distributie de apa si servicii conexe (Rev.2)</t>
  </si>
  <si>
    <t>Apa fierbinte, incalzire/2021 - RADET</t>
  </si>
  <si>
    <t>09320000-8</t>
  </si>
  <si>
    <t>Apa fierbinte, incalzire/2021 - ELECTROCENTRALE CONSTANTA</t>
  </si>
  <si>
    <t>Salubritate+depozitare+inchiriere containere/2021 POLARIS</t>
  </si>
  <si>
    <t>90511000-2</t>
  </si>
  <si>
    <t>55110000-4 - Servicii de cazare la hotel</t>
  </si>
  <si>
    <t>proiect 2017</t>
  </si>
  <si>
    <t>proiect 2019</t>
  </si>
  <si>
    <t>proiect 2018</t>
  </si>
  <si>
    <t>mai</t>
  </si>
  <si>
    <t>30125100-2</t>
  </si>
  <si>
    <t>55110000-4</t>
  </si>
  <si>
    <t>PROIECT GECAMET (Grant IAMU 2017)</t>
  </si>
  <si>
    <t>cazare 10-13.05.2017 Constanta pensiune 2 stele - 7 single si 3 mese/zi/persoana</t>
  </si>
  <si>
    <t>Servicii de înregistrare domeniu gecamet.ro</t>
  </si>
  <si>
    <t>72417000-6-Nume de domenii de internet</t>
  </si>
  <si>
    <t>Servicii de filmare full HD din doua unghiuri si fotografiere</t>
  </si>
  <si>
    <t>92111250-9</t>
  </si>
  <si>
    <t>Servicii de transport local Constanta perioada 10-13 mai 17</t>
  </si>
  <si>
    <t>60140000-1</t>
  </si>
  <si>
    <t>Materiale publicitare (mape prezentare, foi A4 cu programul, bloc notes A5, pixuri, banner exterior, Afise A4, Afise A3, roll-up-uri, servicii grafica</t>
  </si>
  <si>
    <t>22462000-6</t>
  </si>
  <si>
    <t>Servicii transport aeroport tur-retur</t>
  </si>
  <si>
    <t>Servicii de realizare website www.gecamet.ro</t>
  </si>
  <si>
    <t>72413000-8</t>
  </si>
  <si>
    <t>Cazare Varna 10-14.10.17 si transport auto Constanta - Varna</t>
  </si>
  <si>
    <t>taxa de participare Varna oct 2017 (540 USD)</t>
  </si>
  <si>
    <t>79941000-2</t>
  </si>
  <si>
    <t>transport autocar Constanta-Otopeni-Constanta</t>
  </si>
  <si>
    <t>bilet avion Bucuresti-Geneva-Bucuresti, 22-28.04.2018, 1 persoana</t>
  </si>
  <si>
    <t>60420000-8</t>
  </si>
  <si>
    <t>cazare hotel Geneva, 3 stele, 6 nopti, 1 persoana</t>
  </si>
  <si>
    <t>63512000-1</t>
  </si>
  <si>
    <t>asigurare medicala de calatorie 7 zile</t>
  </si>
  <si>
    <t>66512200-4</t>
  </si>
  <si>
    <t>servicii de cercetare econometrica</t>
  </si>
  <si>
    <t>79311400-1_Servicii de cercetare economica</t>
  </si>
  <si>
    <t>cartele telefonie mobila (reincarcare)pentru convorbiri internationale fix si mobil</t>
  </si>
  <si>
    <t>Set cartuse imprimanta HP Deskjet 3540, 3 seturi</t>
  </si>
  <si>
    <t>hartie copiator, 80 g/mp, 5 topuri</t>
  </si>
  <si>
    <t>30192700-8</t>
  </si>
  <si>
    <t>taxe diseminare chestionar GECAMET Google si Facebook</t>
  </si>
  <si>
    <t>taxa publicare articole de cercetare in revista Transnav</t>
  </si>
  <si>
    <t>79941000-3</t>
  </si>
  <si>
    <t>taxa publicare articol jurnal WoS-Postmodern Openings, taxa publicare articol jurnal WoS-Revista Romaneasca</t>
  </si>
  <si>
    <t>79941000-4</t>
  </si>
  <si>
    <t>cazare Geneva 23.02-02.03.2019</t>
  </si>
  <si>
    <t>98341000-5</t>
  </si>
  <si>
    <t>bilet avion Otopeni-Geneva-Otopeni, 23.02-02.03.2019</t>
  </si>
  <si>
    <t>60400000-2</t>
  </si>
  <si>
    <t>asigurarea de calatorie, 23.02-02.03.2019</t>
  </si>
  <si>
    <t xml:space="preserve">66512200-4 </t>
  </si>
  <si>
    <t>bilet avion M Kogalniceanu-Londra-M Kogalniceanu si transport aeroport-Constanta, 9-12.09.2019</t>
  </si>
  <si>
    <t>cazare Londra 09-12.09.2019</t>
  </si>
  <si>
    <t>asigurare de calatorie pentru Londra, 09-12.09.2019</t>
  </si>
  <si>
    <t>servicii legatorie 13 manuale si indrumare de laborator</t>
  </si>
  <si>
    <t>proiect 2020</t>
  </si>
  <si>
    <t xml:space="preserve">Abonament platforma ZOOM doua luni </t>
  </si>
  <si>
    <t>30211300-4-platforme informatice</t>
  </si>
  <si>
    <t>MAI</t>
  </si>
  <si>
    <t>IUNIE</t>
  </si>
  <si>
    <t>Hartie copiator, 80 g/mp, imprimare fata - verso, 14 topuri pentru tipografie in vederea tiparirii de Manuale si indrumare de laborator-Referat 3396/23.06.2020</t>
  </si>
  <si>
    <t>30197642-8 Hartie pentru copiator si xerografica</t>
  </si>
  <si>
    <t xml:space="preserve">Enciclopedia enciclopediilor </t>
  </si>
  <si>
    <t>22113000-5 - Cărţi de bibliotecă</t>
  </si>
  <si>
    <t>PROIECT Holistica impactului surselor regenerabile de energie asupra mediului si climei- HORESEC</t>
  </si>
  <si>
    <t>Laptop/calculator portabil MacBook Pro 15"</t>
  </si>
  <si>
    <t>30213100-6 Computere portabile</t>
  </si>
  <si>
    <t>proiect HORESEC - 2018</t>
  </si>
  <si>
    <t>iunie</t>
  </si>
  <si>
    <t>Multifunctional A3, color, laserjet</t>
  </si>
  <si>
    <t>30232110-8</t>
  </si>
  <si>
    <t>Cartuse de toner Black pentru Multifunctional A3, color, laserjet</t>
  </si>
  <si>
    <t>taxa participare la Conferinta 2018 IEEE CAMA</t>
  </si>
  <si>
    <t>taxa participare la Conferinta 2018 IEEE CAMA, 3-6 sept 2018, Suedia</t>
  </si>
  <si>
    <t>taxa participare la Conferinta EENVIRO 2018, 9-13 oct, Cluj-Napoca</t>
  </si>
  <si>
    <t>septembrie</t>
  </si>
  <si>
    <t>bilete avion Bucuresti-Stockholm 02-07 iulie 2018, 2 persoane</t>
  </si>
  <si>
    <t>cazare Vasteras, Suedia, 2 persoane, 02-07 sept 2018</t>
  </si>
  <si>
    <t>cazare Cluj-Napoca, 09.10-14.10.2018, 1 camera</t>
  </si>
  <si>
    <t>Container pentru componente instalatie surse diferite energie regenerabila</t>
  </si>
  <si>
    <t>34221000-2</t>
  </si>
  <si>
    <t>Inchiriere macara 40 To pentru amplasare container</t>
  </si>
  <si>
    <t>45510000-5</t>
  </si>
  <si>
    <t xml:space="preserve">Instalație complexă cu surse diferite de energii regenerabile cu funcționalitate on și off-grid în scopul analizei calității energiei electrice într-o rețea de tip smart-grid </t>
  </si>
  <si>
    <t>316820000-0</t>
  </si>
  <si>
    <t>materiale electrice si articole conexe bransament trifazat container</t>
  </si>
  <si>
    <t>31680000-6</t>
  </si>
  <si>
    <t>servicii de auditare financiara</t>
  </si>
  <si>
    <t>79212100-4</t>
  </si>
  <si>
    <t>proiect</t>
  </si>
  <si>
    <t>switch 8 porturi 10/100/1000 cu management RJ45</t>
  </si>
  <si>
    <t xml:space="preserve">Masă de lucru, 1800 x 800 x 770mm, culoare crem - 1 buc; Suport unitate calculator,  440 x 110 x 236mm,  atasat culoare crem- 1 buc; Dulap pentru materiale 600 x 354 x 2089mm, culoare crem - 1 buc.
</t>
  </si>
  <si>
    <t>39122100-4 Dulapuri</t>
  </si>
  <si>
    <t>proiect HORESEC 2019</t>
  </si>
  <si>
    <t xml:space="preserve">
Scaun de birou-1 buc și scaun vizitator-2 buc, conform model atasat sau echivalent calitativ, estetic și funcțional, culoare negru
</t>
  </si>
  <si>
    <t>39112000-0 Scaune</t>
  </si>
  <si>
    <t xml:space="preserve">Calculator desktop cu monitor </t>
  </si>
  <si>
    <t>30213300-8</t>
  </si>
  <si>
    <t>Aparat de aer conditionat 9000 btu,furnizare si montare</t>
  </si>
  <si>
    <t>39717200-3</t>
  </si>
  <si>
    <t>Pachet:  cleste de curent Fluke a3000FC-2 buc; Fluke PC3000 FC Adapter-1 buc; clește de curent Fluke 375 FC-2 buc</t>
  </si>
  <si>
    <t>38341300-0</t>
  </si>
  <si>
    <t>Pachet materiale constructii Lot 1+2+3 cornier, sarma, vopsea, diluant, etc</t>
  </si>
  <si>
    <t>44192000-2</t>
  </si>
  <si>
    <t>Ciment structo Plus 20 kg/sac</t>
  </si>
  <si>
    <t>44111200-3 Ciment (Rev.2)</t>
  </si>
  <si>
    <t>Taxa de publicare articol "A Technique for Radar Cross Section Measurements in the Fresnel Region" în revista IEEE Antennas and Wireless Propagation Letters</t>
  </si>
  <si>
    <t>79941000-2 - Servicii de taxare (Rev.2)</t>
  </si>
  <si>
    <t>Conferinta Sofia 22-25 iulie 2019; taxa participare + cazare si deplasare auto propriu Constanta -Sofia</t>
  </si>
  <si>
    <t>taxa participare Conferinta Internationala IEEE PES Innovative Smart Grid Technologies Europe, Bucuresti 29.09-02.10.2019</t>
  </si>
  <si>
    <t xml:space="preserve">Generator de hidrogen de inalta puritate, bazat pe electroliza apei </t>
  </si>
  <si>
    <t>31120000-3 Generatoare (Rev.2)</t>
  </si>
  <si>
    <t>Tevi si racorduri</t>
  </si>
  <si>
    <t>44163000-0 Tevi si racorduri (Rev.2)</t>
  </si>
  <si>
    <t xml:space="preserve">Butelie de gaz </t>
  </si>
  <si>
    <t>44612100-4 Butelii de gaz (Rev.2)</t>
  </si>
  <si>
    <t>Bara alama 30 mm</t>
  </si>
  <si>
    <t>44190000-8</t>
  </si>
  <si>
    <t>materiale de instalatii mufa cupru, robinet, dop alama, semiolandez</t>
  </si>
  <si>
    <t>44163000-0</t>
  </si>
  <si>
    <t>pila de combustie cu hidrogen tip PEM</t>
  </si>
  <si>
    <t>31122100-8</t>
  </si>
  <si>
    <t>7350 euro</t>
  </si>
  <si>
    <t>proiect HORESEC 2020</t>
  </si>
  <si>
    <t xml:space="preserve">taxa participare si publicare pentru autorii din UMC la conferinta  - 2020 IEEE International Workshop for Antenna Technology </t>
  </si>
  <si>
    <t xml:space="preserve">                                                                      42131000-6_Robinete si vane (Rev.2)</t>
  </si>
  <si>
    <t>roll-up personalizat 85x200 cm</t>
  </si>
  <si>
    <t>Sistem de monitorizare a parametrilor vantului</t>
  </si>
  <si>
    <t>38121000-3</t>
  </si>
  <si>
    <t>2383 euro</t>
  </si>
  <si>
    <t xml:space="preserve">44167300-1 Cotituri, profile T si accesorii de tevarie (Rev.2)      38425100-1 Manometre (Rev.2)     38431100-6 Detectoare de gaz (Rev.2)      44317000-5 Cabluri de legare din fier sau din otel (Rev.2)    
39151200-7 Bancuri de lucru (Rev.2)          </t>
  </si>
  <si>
    <t>Aparate de masura: multimetru, tester baterii, anemometru defalcate mai jos</t>
  </si>
  <si>
    <t>Multimetru</t>
  </si>
  <si>
    <t>Anemometru portabil</t>
  </si>
  <si>
    <t>38121000-9</t>
  </si>
  <si>
    <t>Tester</t>
  </si>
  <si>
    <t>38500000-0</t>
  </si>
  <si>
    <t>Masini si aparate pentru alimentarea cu hidrogen si aer a pilei de combustie - lot1-5 defalcate mai jos</t>
  </si>
  <si>
    <t>42514300-5</t>
  </si>
  <si>
    <t>Lot 1 - hidrogen 5.0+inchiriere butelie 10 l+reductor+transport</t>
  </si>
  <si>
    <t>24111600-1 Hidrogen (Rev.2)</t>
  </si>
  <si>
    <t>Lot 2 / poz 3 - ventilatoare de aer pe conducta  NF-A6X25</t>
  </si>
  <si>
    <t>39717100-2</t>
  </si>
  <si>
    <t>Lot 3 - rotametre</t>
  </si>
  <si>
    <t>38429000-8</t>
  </si>
  <si>
    <t>Lot 4 - umidificator</t>
  </si>
  <si>
    <t>Lot 5 - pompa de recirculare</t>
  </si>
  <si>
    <t>42122000-0</t>
  </si>
  <si>
    <t xml:space="preserve">mai </t>
  </si>
  <si>
    <t>Servicii de montare sistem de monitorizare parametrii vant</t>
  </si>
  <si>
    <t>51540000-9</t>
  </si>
  <si>
    <t>Pachet materiale lacatuserie</t>
  </si>
  <si>
    <t>44316500-3</t>
  </si>
  <si>
    <t>Pachet materiale sanitare</t>
  </si>
  <si>
    <t>44411000-4</t>
  </si>
  <si>
    <t>Convertor/Adaptor CC-CC pentru pompa de hidrogen</t>
  </si>
  <si>
    <t>31155000-7 Invertoare</t>
  </si>
  <si>
    <t>butelie hidrogen 10l / 200 bar</t>
  </si>
  <si>
    <t xml:space="preserve">  44612100-4 Butelii de gaz (Rev.2)</t>
  </si>
  <si>
    <t>Cont premium fronius - 36 luni</t>
  </si>
  <si>
    <t>Pachet: clema prindere cablu, rodante cablu, intinzatori</t>
  </si>
  <si>
    <t>44322400-7 Dispozitive de fixare pentru cabluri (Rev.2)</t>
  </si>
  <si>
    <t>Sistem pilot pentru producere gaz metan din Hidrogen si CO2 (componenta: Compresor aer+Reactor cu incalzire+Catalizator)</t>
  </si>
  <si>
    <t>45214630-5 Instalatii stiintifice</t>
  </si>
  <si>
    <t xml:space="preserve">Materiale DIVERSE  </t>
  </si>
  <si>
    <t>44423000-1 Diverse articole (Rev.2)</t>
  </si>
  <si>
    <t>PROIECT ANTREPRENORDOC, SMIS 123847</t>
  </si>
  <si>
    <t>servicii de catering, 30 persoane</t>
  </si>
  <si>
    <t>taxa de publicare articol "Impact of HVAC system upon functional parameters of main engine for a VLCC ship", publicat in primul numar al revistei JMTE in aprilie 2020</t>
  </si>
  <si>
    <t>laptopuri, 8 buc</t>
  </si>
  <si>
    <t>30213100-6 Computere portabile (Rev.2)</t>
  </si>
  <si>
    <t>Multifunctional HP M479FDW si set cartuse</t>
  </si>
  <si>
    <t>Sistem videoproiector+masa suport reglabila, 1 buc</t>
  </si>
  <si>
    <t>38652120-7 Videoproiectoare (Rev.2)</t>
  </si>
  <si>
    <t>Ecran de proiectie, 1 buc</t>
  </si>
  <si>
    <t>38653400-1 Ecrane pentru proiectii (Rev.2)</t>
  </si>
  <si>
    <t>Ruter, 1 buc</t>
  </si>
  <si>
    <t>32413100-2 Rutere de retea (Rev.2)</t>
  </si>
  <si>
    <t>PROIECT ERANET-MARTERA-PIMEO-AI-2</t>
  </si>
  <si>
    <t>echipament radio definit prin software tip USRP-2901</t>
  </si>
  <si>
    <t>32344210-1 - Echipament radio</t>
  </si>
  <si>
    <t xml:space="preserve">servicii de audit financiar </t>
  </si>
  <si>
    <t>79212100-4 - Servicii de auditare financiara</t>
  </si>
  <si>
    <t xml:space="preserve">Instrumente de masurare :                                                                                             1.Telemetru laser 40M;                              </t>
  </si>
  <si>
    <t>38300000-8 Instrumente de masurare (Rev.2)</t>
  </si>
  <si>
    <t>Instrumente de masurare :                                                                                                                                                                                                          2.nivela functionala cu laser si ruleta incorporata</t>
  </si>
  <si>
    <t>Tableta grafica compatibila WINDOWS, 3 buc.</t>
  </si>
  <si>
    <t>30237450-8 Tablete grafice (Rev.2)</t>
  </si>
  <si>
    <t>Cutii organizator, 2 modele, 8 buc.</t>
  </si>
  <si>
    <t>30193000-8 Organizatoare si accesorii (Rev.2)</t>
  </si>
  <si>
    <t>79418000-7 Servicii de consultanţă în domeniul achiziţiilor</t>
  </si>
  <si>
    <t>PUBLICATII</t>
  </si>
  <si>
    <t>Publicatii electronice - 1 buc E-book si 2 buc E-reader model course</t>
  </si>
  <si>
    <t xml:space="preserve"> 22120000-7 - Publicaţii</t>
  </si>
  <si>
    <t>iulie 2020</t>
  </si>
  <si>
    <t>Curs prelungire Certificat de Pregatire Continua soferi (CPC marfa si persoane)</t>
  </si>
  <si>
    <t>Pompe cu turatie variabila, 2 buc</t>
  </si>
  <si>
    <t>42122000-0 Pompe (Rev.2)</t>
  </si>
  <si>
    <t xml:space="preserve">februarie </t>
  </si>
  <si>
    <t>lipici solid 40 gr, 10 bucati</t>
  </si>
  <si>
    <t>24911200-5 Adezivi</t>
  </si>
  <si>
    <t>Servicii de reparatii si intretinere motoare ambarcatiuni SLM</t>
  </si>
  <si>
    <t>unitate de imagine pentru multifunctional OKI C531dn</t>
  </si>
  <si>
    <t>publicare in Monitorul Oficial partea a III-a 2 posturi vacante in data de 25.01.SI 29.014</t>
  </si>
  <si>
    <t>50240000-9 Servicii de reparare si de intretinere si servicii conexe pentru transportul maritim si pentru alte echipamente</t>
  </si>
  <si>
    <t>48310000-4 Pachete software pentru creare de documente (Rev.2)</t>
  </si>
  <si>
    <t>Servicii de transport rutier mobilier si material recuperat corp B, 6 curse</t>
  </si>
  <si>
    <t>60181000-0 Inchiriere de camioane cu sofer</t>
  </si>
  <si>
    <t>Furnizare si montare geam termopan 153x74 cm</t>
  </si>
  <si>
    <t>Masini si aparate pentru alimentarea cu hidrogen si aer a pilei de combustie - Lot 1 - hidrogen 5.0+inchiriere butelie 10 l+reductor+transport</t>
  </si>
  <si>
    <t>proiect HORESEC 2021</t>
  </si>
  <si>
    <t xml:space="preserve">Contracte Produse si materiale de curatenie </t>
  </si>
  <si>
    <t>Servicii autorizate de dirigentie - Lucrari executie tamplarie fixa A1(CO) cu geam armat, sediul central UMC</t>
  </si>
  <si>
    <t>71520000-9, Servicii de supraveghere a lucrărilor</t>
  </si>
  <si>
    <t>Piranometru cu termopila CMP3 cu dataloger portabil</t>
  </si>
  <si>
    <t>Sistem de masurare a eficientei sistemelor de panouri fotovoltaice si trasarea curbei tensiune current</t>
  </si>
  <si>
    <t>Multifunctional laser color HP Pro MFP M479fdw Duplex</t>
  </si>
  <si>
    <t>Tonere (BK, Cyan, Magenta, Yellow) ptr. multifunctional color laser color HP Pro MFP M479fdw Duplex</t>
  </si>
  <si>
    <t>Licente Adobe Acrobat Pro, 1 Year, 7 buc</t>
  </si>
  <si>
    <t>Coroana flori</t>
  </si>
  <si>
    <t>anunt ziar post vacant auditor in 09.02.2021</t>
  </si>
  <si>
    <t>publicare in Monitorul Oficial partea a III-a 1 post vacant in data de09.02.2021</t>
  </si>
  <si>
    <t>anunt in ziar 2 posturi vacante in data de 25.01.SI 29.01.2021</t>
  </si>
  <si>
    <t>Publicare anunt deces Cuget liber 04.02.2021</t>
  </si>
  <si>
    <t>03121210-0 Aranjamente florale (Rev.2)</t>
  </si>
  <si>
    <t>45421141-4 Lucrari de compartimentare (Rev.2)</t>
  </si>
  <si>
    <t>38340000-0 Instrumente de masurare a marimilor (Rev.2)</t>
  </si>
  <si>
    <t>materiale electrice iluminat exterior</t>
  </si>
  <si>
    <t>31681410-0 Materiale electrice</t>
  </si>
  <si>
    <t>39717200-3 Aparate de aer conditionat</t>
  </si>
  <si>
    <t>79140000-7 - Servicii de consultanta si de informare juridica (Rev.2)</t>
  </si>
  <si>
    <t>Servicii de consultanta, asistenta si de informare juridica 2 luni incepand cu 10.02.2021</t>
  </si>
  <si>
    <t>bec (25 buc)+dulie ceramica (25 buc)+adaptor dulie (25 buc)</t>
  </si>
  <si>
    <t>48510000-6 Pachete software de comunicatii</t>
  </si>
  <si>
    <t>broaste usi, silduri cu manere, suruburi, holdsuruburi, disc flex</t>
  </si>
  <si>
    <t xml:space="preserve">44316500-3 </t>
  </si>
  <si>
    <t>furtun 1 tol-50 ml cu insertie panza din PVC</t>
  </si>
  <si>
    <t>44140000-3 Furtunuri</t>
  </si>
  <si>
    <t>pompa submersibila</t>
  </si>
  <si>
    <t>43134100-2 Pompe submersibile</t>
  </si>
  <si>
    <t>proiect 2021</t>
  </si>
  <si>
    <t>Servicii editare articol</t>
  </si>
  <si>
    <t>79820000-8 Servicii conexe tiparirii (Rev.2)</t>
  </si>
  <si>
    <t xml:space="preserve">Incarcator baterii 12 V 20 Amp, 3 iesiri - 1 buc </t>
  </si>
  <si>
    <t>dimmer reglare putere electrica 230Vac/50 Hz-1buc</t>
  </si>
  <si>
    <t>42122100-1 Pompe pentru lichide</t>
  </si>
  <si>
    <t>CONTRACTE  EXECUTIE LUCRARI TAMPLARIE (CERINTE ISU)</t>
  </si>
  <si>
    <t>45421000-4 Lucrari de tamplarie</t>
  </si>
  <si>
    <t>buget de stat</t>
  </si>
  <si>
    <t>CONTRACT - Lucrari executie tamplarie fixa A1(C0) cu geam armat la  Sediul Central al Universitatii Maritime din Constanta, str. Mircea cel Batran, nr.104, Constanta (cerinta IGSU)</t>
  </si>
  <si>
    <t>PRODUSE ȘI MATERIALE INSTALATII SANITARE</t>
  </si>
  <si>
    <t>Pompa circulatie apa Ferro</t>
  </si>
  <si>
    <t>materiale sanitare intretinere bai camin A2</t>
  </si>
  <si>
    <t>24111000-5</t>
  </si>
  <si>
    <t>Incarcat butelie 7 kg cu CO2</t>
  </si>
  <si>
    <t>Pachet materiale instalatie sanitara (schimbare conducta apa calda menajera): teava PPR, robinet bronz, mufe, cot</t>
  </si>
  <si>
    <t xml:space="preserve">servicii inchiriere utilaje (ridicat, transportat) echipamente SLM </t>
  </si>
  <si>
    <t>45510000-5 Închiriere de macarale cu operator</t>
  </si>
  <si>
    <t>44192000-2 Alte materiale de constructii diverse (Rev.2)</t>
  </si>
  <si>
    <t>materiale mutare Laborator Tensiuni Inalte(banda mascare, folie bule, folie strech)</t>
  </si>
  <si>
    <t>42123400-1- Compresoare de aer</t>
  </si>
  <si>
    <t>compresor aer si kit accesorii</t>
  </si>
  <si>
    <t xml:space="preserve"> Valoarea estimată Lei, fără TVA)  </t>
  </si>
  <si>
    <t>Microbiological laboratory  
(Echipamente microbiologice de laborator - lot 1)
(Materiale de laborator lot 2)</t>
  </si>
  <si>
    <t>Autoclav portabil Biobase BKM-P18(D)</t>
  </si>
  <si>
    <t>33191110-9</t>
  </si>
  <si>
    <t>Bec Bunsen ISOLAB</t>
  </si>
  <si>
    <t>44423000-1</t>
  </si>
  <si>
    <t>Baie cu ultrasunete</t>
  </si>
  <si>
    <t>Hota cu flux laminar vertical</t>
  </si>
  <si>
    <t>Agitator Vortex Clasic 2500 rpm</t>
  </si>
  <si>
    <t>IoT system network (KIT) +license program + abonement
(Echipament de monitorizare în timp real a viței de vie, pentru frunză, aer și sol )</t>
  </si>
  <si>
    <t xml:space="preserve"> 38930000-3 Instrumente de masurare a umiditatii si a umezelii (Rev.2)</t>
  </si>
  <si>
    <t xml:space="preserve">50413200-5 </t>
  </si>
  <si>
    <t xml:space="preserve">Servicii de consultanta intocmire documentatie(CAIET SARCINI) reactualizare proiect tehnic si de executie instalatie gaze SLM </t>
  </si>
  <si>
    <t>22462000-6 Materiale publicitare (Rev.2)</t>
  </si>
  <si>
    <t>Panou identificare investitie Extindere, Reabilitare, Modernizare, si echipare infrastructura educationala universitara corp B, BAZA NAUTICA()LAC MAMAIA) str.Cuartului nr.2 Constanta</t>
  </si>
  <si>
    <t>SERVICII DE CONSULTANŢĂ  in achizitii publice</t>
  </si>
  <si>
    <t>aparat aer conditionat 12000 btu, inclusiv traseu frigorific 5 ml+manopera montare+manopera demontare</t>
  </si>
  <si>
    <t>Licenta software pentru simularea circuitelor și sistemelor pentru frecvențe foarte înalte</t>
  </si>
  <si>
    <t>materiale de constructii (cornier aluminiu 6000x30x30x2 mm-6 buc, silicon adeziv-4 buc, electrozi pentru sudura-2 buc, nituri pop 4.8x6.4mm,50 buc/set-5 seturi, surub lemn autofiletant 4x40mm,1000 buc/set-1 set, surub lemn autofiletant 5x100mm, 100 buc/set-2 seturi, tub neon 18w lumina rece 604mm-25 buc)</t>
  </si>
  <si>
    <t>44100000-1</t>
  </si>
  <si>
    <t>Pahet materiale consumabile (Membrane filtrante ø 25 mm, dim. pori 0.22 μm/ SYBR GREEN I (0,5 ml)/  PROPIDIUM IODIDE 95-98%)</t>
  </si>
  <si>
    <t>33696500-0</t>
  </si>
  <si>
    <t>42990000-2</t>
  </si>
  <si>
    <t>POMPE SI COMPRESOARE</t>
  </si>
  <si>
    <t>Statii de lucru (computer, sistem desktop, laptop, tableta, tableta grafica cu display)</t>
  </si>
  <si>
    <t>Accesorii periferice (monitor, tastatura, mouse, tableta grafica fara monitor, hard extern, router, acces point)</t>
  </si>
  <si>
    <t xml:space="preserve">Piese de schimb pentru Statii de lucru; Consumabile IT </t>
  </si>
  <si>
    <t>Echipamente periferice (imprimanta, copiator, multifunctionala, scanner, videoproiector)</t>
  </si>
  <si>
    <t>Piese de schimb pentru Echipamente periferice</t>
  </si>
  <si>
    <t>CONTRACT Benzina si motorina ROMPETROL, valabil pana la 28.02.2021</t>
  </si>
  <si>
    <t>SSD 500GB, SATA III, 2,5 inch, tehnologie MLC</t>
  </si>
  <si>
    <t>30233132-5 UNITATI DE HARD DISK (REV.2)</t>
  </si>
  <si>
    <t>NI 2020 Logbook - Offshore; 30 buc</t>
  </si>
  <si>
    <t xml:space="preserve">HDD extern 4TB 2.5" USB 3.0, 2 buc. </t>
  </si>
  <si>
    <t>mouse USB wireless 3 but+scroll-4 bucati; tastatura USB wireless -4 bucati</t>
  </si>
  <si>
    <t>30237200-1</t>
  </si>
  <si>
    <t>30237450-8 - 
Tablete grafice</t>
  </si>
  <si>
    <t>tableta grafica fara monitor, 4 bucati</t>
  </si>
  <si>
    <t>router (redundanta VRLP), 2 bucati</t>
  </si>
  <si>
    <t>Lucrari de igienizare - reparatii si vopsitorii pereti si tavane sala P010</t>
  </si>
  <si>
    <t>72700000-7- Servicii de retele informatice</t>
  </si>
  <si>
    <t>tonere pentru multifunctional OKI MC562w</t>
  </si>
  <si>
    <t>certificat digital valabilitate 3 ani, 2 bucati</t>
  </si>
  <si>
    <t>44411000-4- Articole sanitare</t>
  </si>
  <si>
    <t>35261000-1- Panouri de informare</t>
  </si>
  <si>
    <t xml:space="preserve">martie </t>
  </si>
  <si>
    <t>Servicii de intocmire CAIET SARCINI lucrari de extindere spatii invatamant si laboratoare si cooptare expert extern in comisia de evaluare propuneri tehnice si financiare</t>
  </si>
  <si>
    <t>produse papetarie, cartuse si stick-uri USB</t>
  </si>
  <si>
    <t xml:space="preserve">79820000-8 </t>
  </si>
  <si>
    <t>Servicii de formare coperti carnete de diploma</t>
  </si>
  <si>
    <t>39515410-2</t>
  </si>
  <si>
    <t>DIVERSE APARATE SI PRODUSE MEDICALE (viziere de protectie, masti, manusi)</t>
  </si>
  <si>
    <t>MATERIALE SI PRODUSE DE CURATENIE SI INTRETINERE (materiale curatenie, dezinfectant maini si suprafete, dozatoare, prosoape hartie)</t>
  </si>
  <si>
    <t>24455000-8 dezinfectanti</t>
  </si>
  <si>
    <t>dezinfectant de maini (50 l) si dezinfectant de suprafete (50 l) K-SEPT</t>
  </si>
  <si>
    <t xml:space="preserve">masti protectie, 3 pliuri, 3 straturi, </t>
  </si>
  <si>
    <t>Furnizare si montare rolete sala E403</t>
  </si>
  <si>
    <t>Servicii de multiplicare si pliere planuri din cadrul proiectului 114/2019 - FAZA: D.T.A.C.</t>
  </si>
  <si>
    <t>79521000-2 - Servicii de fotocopiere (Rev.2)</t>
  </si>
  <si>
    <t>Servicii de editare a publicaţiei “Tomisul Cultural”, aflată sub egida Universităţii Maritime din Constanţa - Editura Nautica-4 editii a 200 exemplare/editie</t>
  </si>
  <si>
    <t>79970000-4</t>
  </si>
  <si>
    <t>anunt ziar post vacant secretar facultate in 18.03.2021</t>
  </si>
  <si>
    <t>publicare in Monitorul Oficial partea a III-a 1 post vacant secretar facultate in data de 18.03.2021</t>
  </si>
  <si>
    <t>39112000-0 Scaune (Rev.2)</t>
  </si>
  <si>
    <t>Ansamblu de aluminiu - Confectionare, furnizare si montare a unui ansamblu din Aluminiu, Sala P007</t>
  </si>
  <si>
    <t>anunt ziar post vacant sef serv tehnic 19.03.2021</t>
  </si>
  <si>
    <t>publicare in Monitorul Oficial partea a III-a 1 post vacant secretar facultate in data de 19.03.2021</t>
  </si>
  <si>
    <t>Role preluare hartie imprimanta HP CP5225</t>
  </si>
  <si>
    <t xml:space="preserve">scaun ergonomic , 2 buc. </t>
  </si>
  <si>
    <t>22121000-4 Publicatii tehnice</t>
  </si>
  <si>
    <t>standard ISO 19018:2020, format pdf electronic</t>
  </si>
  <si>
    <t>CONTRACT Servicii  de verificare, intretinere si reparare instalație de hidranti interiori si exteriori si grupuri de pompare, 76 buc + 2 buc</t>
  </si>
  <si>
    <t>tonere multifunctional HP Color Laserjet MFP M477fdn - 2 buc negru + 1 set color</t>
  </si>
  <si>
    <t>monitor LED Full HD 21", 2 bucati</t>
  </si>
  <si>
    <t>32323100-4 Monitoare video color</t>
  </si>
  <si>
    <t>30124000-4</t>
  </si>
  <si>
    <t>Multifunctional laser color Duplex A4, workCenter xerox 6515</t>
  </si>
  <si>
    <t>Set Tonere multifunctionata xerox 6515 (N/y/m/c)</t>
  </si>
  <si>
    <t>starter si igniter pentru bec philips</t>
  </si>
  <si>
    <t>surub M6, piulita M6, saiba (100 buc din fiecare reper)</t>
  </si>
  <si>
    <t>31680000-6 articole si accesorii electrice</t>
  </si>
  <si>
    <t>tavite din plastic dim 348x255x66 mm, 25 bucati</t>
  </si>
  <si>
    <t>30193200-0 Tavite sau organizatoare de birou</t>
  </si>
  <si>
    <t>Piese Konica Bizhub 215: cilindru, developer, lamela, corotron</t>
  </si>
  <si>
    <t>30125000-1 Piese si accesorii pentru fotocopiatoare (Rev.2)</t>
  </si>
  <si>
    <t>32422000-7 Componente de retea</t>
  </si>
  <si>
    <t>Incarcatura GPL tip aragaz</t>
  </si>
  <si>
    <t>CONTRACT SUBSECVENT, Benzina si motorina OMV, prin ONAC, valabil 16.03.2021-31.12.2021</t>
  </si>
  <si>
    <t>Papetarie</t>
  </si>
  <si>
    <t>Servicii de testare RT-PCR 4 persoane</t>
  </si>
  <si>
    <t>clor 30 kg</t>
  </si>
  <si>
    <t>24311900-6 Clor</t>
  </si>
  <si>
    <t>aparat aer conditionat 12000 btu, inclusiv traseu frigorific 6 ml+manopera montare+manopera demontare</t>
  </si>
  <si>
    <t>79132100-10</t>
  </si>
  <si>
    <t>38520000-6 Scanere (Rev.2)</t>
  </si>
  <si>
    <t>SERVICII DE CERTIFICARE (ISO, GCHQ, etc)</t>
  </si>
  <si>
    <t>Servicii de certificare a sistemului integrat de management calitate-mediu conform standardelor ISO 9001:2015 si ISO 14001:2015</t>
  </si>
  <si>
    <t>79132000-8 - Servicii de certificare (Rev.2)</t>
  </si>
  <si>
    <t>toner negru CF410A multifunctional M477fdw, 2 bucati</t>
  </si>
  <si>
    <t>reinnoire certificat digital valabilitate 1 an, 2 bucati</t>
  </si>
  <si>
    <t>90711100-5 Evaluare a riscurilor sau a pericolelor, alta decat cea pentru constructii</t>
  </si>
  <si>
    <t>set tonere TN221Y+TN221M+TN221C+TN221K pentru multifunctional Konica Minolta Bizhub C227</t>
  </si>
  <si>
    <t>coroana flori naturale, 2 bucati</t>
  </si>
  <si>
    <t>diploma de inginer (Legea nr 1/2011)</t>
  </si>
  <si>
    <t>22450000-9 Imprimate nefalsificabile (Rev.2)</t>
  </si>
  <si>
    <t>asignare si mentenanta anul 2021 clasa de adrese IP tip PA</t>
  </si>
  <si>
    <t>toner negru CF410A multifunctional M477fdw, 5 bucati + 2 seturi color (CF411A+CF412A+CF413A)</t>
  </si>
  <si>
    <t>scanner 36 inch</t>
  </si>
  <si>
    <t>CONTRACT Servicii de suport tehnic hardware si software pentru utilizatori platforma eCampus de predare cursuri online</t>
  </si>
  <si>
    <t>Pachet  componenete retea:patch-uri utp cat6 - 440 buc; 5 casete cu banda de printare-5 bucati; rola de cablu de retea-1 buc; priza de date-10 buc, punch down tool</t>
  </si>
  <si>
    <t>Cerneala neagra originala risograf HC 5500, cip</t>
  </si>
  <si>
    <t>Fuser imprimanta Laser Jet 700 color</t>
  </si>
  <si>
    <t>Toner Cyan imprimanta Laser Jet 700 color</t>
  </si>
  <si>
    <t>medalii 4 cm, metal, locurile 1,2,3 - 33 bucati</t>
  </si>
  <si>
    <t>18512200-3 Medalii</t>
  </si>
  <si>
    <t>mouse gaming - 11 buc; casti gaming - 11 buc</t>
  </si>
  <si>
    <t>30237200-1 Accesorii pentru computere</t>
  </si>
  <si>
    <t>MATERIALE PUBLICITARE; PRODUSE IMPRIMATE</t>
  </si>
  <si>
    <t>48190000-6 - Pachete software analitice sau stiintifice</t>
  </si>
  <si>
    <t>Software de analiza OriginPro v2021 sau echivalent</t>
  </si>
  <si>
    <t>18453000-9</t>
  </si>
  <si>
    <t xml:space="preserve"> 30213300-8 Computer de birou </t>
  </si>
  <si>
    <t>buget si venituri proprii</t>
  </si>
  <si>
    <t>SSD 1TB si HUB USB</t>
  </si>
  <si>
    <t>30237000-9 Piese si accesorii pentru computere</t>
  </si>
  <si>
    <t>30197000-6 Articole marunte de birou (Rev.2)</t>
  </si>
  <si>
    <t>Breloc plastic chei</t>
  </si>
  <si>
    <t>confecionat 7 duplicate chei</t>
  </si>
  <si>
    <t>44173000-3 Benzi (constructii) (Rev.2)</t>
  </si>
  <si>
    <t>Banda - rola alb-rosu delimitare spatiu 200 m</t>
  </si>
  <si>
    <t>44316510-6 Feronerie (Rev.2)</t>
  </si>
  <si>
    <t>Lucrări de îmbracare/remediere structură perete corp A</t>
  </si>
  <si>
    <t>45432210-9 Lucrari de imbracare a peretilor</t>
  </si>
  <si>
    <t>45410000-4 Lucrări de tencuire</t>
  </si>
  <si>
    <t>LUCRARI DE CONSTRUCTII SI FINISARE A CONSTRUCTIILOR</t>
  </si>
  <si>
    <t>taxa anuala membru in grupul DP TEG</t>
  </si>
  <si>
    <t>fermoar termosudabil cort 3 ml/buc, 2 bucati</t>
  </si>
  <si>
    <t>redeventa Primarie</t>
  </si>
  <si>
    <t xml:space="preserve">Servicii de actualizare, asistenta si suport tehnic program informatic ALOP </t>
  </si>
  <si>
    <t>taxa validare si inscriere program de studii universitare de masterat Cyber security and risk management</t>
  </si>
  <si>
    <t>HDD extern 2TB</t>
  </si>
  <si>
    <t>cotizatie anuala 2021 - Asociatia Grup Local Dobrogea</t>
  </si>
  <si>
    <t>taxa ANCPI</t>
  </si>
  <si>
    <t>vase de expansiune -2 bucati, filtru Y-3", robinet cu maneta 2 1/2"</t>
  </si>
  <si>
    <t>taxa evaluare privind autorizarea de functionare provizorie program nou studii univ licenta Electrotehnica lb engleza</t>
  </si>
  <si>
    <t>Servicii de reparatie electropompa tip Lowara</t>
  </si>
  <si>
    <t>toner negru T7891 XXL -2 buc si set color tonere T7892 XXL+T7893 XXL+T7894 XXL</t>
  </si>
  <si>
    <t xml:space="preserve">Asistenta juridica dosar6940/118/2020 - Redactare, semnare cerere de apel, asistență și reprezentare </t>
  </si>
  <si>
    <t>79111000-5 Servicii de consultanta juridica (Rev.2)</t>
  </si>
  <si>
    <t xml:space="preserve">30237000-9 </t>
  </si>
  <si>
    <t>09130000-9 - Petrol si produse distilate (Rev.2)</t>
  </si>
  <si>
    <t xml:space="preserve">Materiale utilizate la revizia generala a lifturilor (ascensoarelor): motorina, ulei  </t>
  </si>
  <si>
    <t>Adeziv Ceresit CM 11 sac 25 kg</t>
  </si>
  <si>
    <t>baterii UPS 8 bucati</t>
  </si>
  <si>
    <t>31440000-2 Baterii</t>
  </si>
  <si>
    <t>stampile fara stema 16 bucati</t>
  </si>
  <si>
    <t>30192153-8 Stampile cu text</t>
  </si>
  <si>
    <t>30192151-4 Stampile de sigilare</t>
  </si>
  <si>
    <t>redeventa Primarie trim I/2021 si trim II/2021</t>
  </si>
  <si>
    <t>SSD  500 GB, 2.5 inch, SATA</t>
  </si>
  <si>
    <t>UPS 1000VA, 600 W</t>
  </si>
  <si>
    <t>pamant flori 40 l, 2 saci; ghivece plastic 10 bucati, farfurii ghiveci 8 bucati</t>
  </si>
  <si>
    <t>etajera baie sticla 3 buc</t>
  </si>
  <si>
    <t>taxa membru UMC in Asociatia Internationala a Universitatilor de Marina (IAMU)</t>
  </si>
  <si>
    <t>anunt Monitorul Oficial post vacant in data de 21.05.2021</t>
  </si>
  <si>
    <t>anunt ziar post vacant in data de 21.05.2021</t>
  </si>
  <si>
    <t>aparat aer conditionat 9000 BTU</t>
  </si>
  <si>
    <t xml:space="preserve">TAXE/COTIZATII DIVERSE </t>
  </si>
  <si>
    <t>taxa participare si publicare lucrare Conferinta ModTech 2021</t>
  </si>
  <si>
    <t>SSD 1 TB laptop</t>
  </si>
  <si>
    <t>taxa participare si taxa publicare lucrari conferinta TE-RE-RD 2021</t>
  </si>
  <si>
    <t>SSD 1 TB, 1 bucata</t>
  </si>
  <si>
    <t>30237100-0 Piese pentru computere</t>
  </si>
  <si>
    <t>CONTRACT Servicii de promovare in presa online</t>
  </si>
  <si>
    <t>stick USB 32 GB, port USB 3.0 - 100 bucati</t>
  </si>
  <si>
    <t xml:space="preserve">44511000-5  - Scule de mana (Rev.2) </t>
  </si>
  <si>
    <t>erbicid postemergent 5 l</t>
  </si>
  <si>
    <t>44800000-8 Vopsele, lacuri si masticuri</t>
  </si>
  <si>
    <t>set tonere black+color pentru multifunctional HP Color LaserJet Pro MFP M477fdn</t>
  </si>
  <si>
    <t>SERVICII FORMARE PROFESIONALĂ-ANEXA 2 din Legea 98/2016</t>
  </si>
  <si>
    <t>CONTTRACT Servicii de formare profesională în domeniul Dynamic positioning (DP)</t>
  </si>
  <si>
    <t>CPV 80510000-2 - Servicii de formare specializata (Rev.2)</t>
  </si>
  <si>
    <t>32324000-0 Televizoare (Rev.2)</t>
  </si>
  <si>
    <t>Televizor Samsung 55TU7092, 138 cm, Smart, 4K Ultra HD, LED, Clasa G sistem Cyber Security</t>
  </si>
  <si>
    <t>SERVICII ARTISTICE (ANEXA 2 din Legea 98/2016)</t>
  </si>
  <si>
    <t>92312000-1 Servicii artistice (Rev.2)</t>
  </si>
  <si>
    <t xml:space="preserve">taxe vamale </t>
  </si>
  <si>
    <t>buget Conferinta IEEE AP-S</t>
  </si>
  <si>
    <t>71630000-3 Servicii de inspectie si testare tehnica (Rev.2</t>
  </si>
  <si>
    <t>Revizie si verificare metrologica contoare energie termica, contoare apa rece si contoare apa calda (verificare la 4 ani)</t>
  </si>
  <si>
    <t>set toner negru+color pentru multifunctionala OKI 531dn, 3 seturi</t>
  </si>
  <si>
    <t>34928480-6 Containere si pubele de deseuri</t>
  </si>
  <si>
    <t>vopsea alchidica pentru lemn/metal 4 l - 2 cutii, pensula latime 5 cm - 10 buc - lot 2</t>
  </si>
  <si>
    <t>Foarfeca pentru vie, foarfeca de gradina, fir motocoasa - lot 1</t>
  </si>
  <si>
    <t>cos colectare selectiva 12 seturi, 3 buc/set</t>
  </si>
  <si>
    <t>39224340-3 pubele</t>
  </si>
  <si>
    <t>Toner imprimanta hp color MFP179</t>
  </si>
  <si>
    <t>380 bilete reprezentatii Teatru de stat Constanța</t>
  </si>
  <si>
    <t>certificat digital valabilitate 3 ani, 1 bucata</t>
  </si>
  <si>
    <t>Servicii de inchiriere butelie de hidrogen pentru perioada iunie-dec 2021 (maxim 214 zile)</t>
  </si>
  <si>
    <t>66162000-3 - Servicii de custodie (Rev.2)</t>
  </si>
  <si>
    <t xml:space="preserve">HDD extern </t>
  </si>
  <si>
    <t>multifunctional color A4 duplex</t>
  </si>
  <si>
    <t>30232150-0 Imprimante cu jet de cerneala</t>
  </si>
  <si>
    <t>03440000-6- Produse de silvicultura</t>
  </si>
  <si>
    <t>39831240-0 Produse de curatenie</t>
  </si>
  <si>
    <t>raclete reglabile 3 m-2 buc, raclete reglabile 1 m-5 buc</t>
  </si>
  <si>
    <t>scanner plat A4 duplex</t>
  </si>
  <si>
    <t>cablu MYF 2,5mm, 20mlș robinet gaz 1/2 inch, 1 buc</t>
  </si>
  <si>
    <t>pubele 240 L: 2 NEGRE+1 ALBASTRU+1 GALBEN+1 VERDE</t>
  </si>
  <si>
    <t>PROIECT CNFIS FDI-2021-0340</t>
  </si>
  <si>
    <t>echipamente si componente modelism</t>
  </si>
  <si>
    <t>materiale generale si de asamblare</t>
  </si>
  <si>
    <t>scule si dispozitive de lucru</t>
  </si>
  <si>
    <t>aparate de masura si control</t>
  </si>
  <si>
    <t>produse electrotehnice</t>
  </si>
  <si>
    <t>produse electronice</t>
  </si>
  <si>
    <t>echipamente frigorifice</t>
  </si>
  <si>
    <t>42123300-0 Compresoare pentru echipamente frigorifice</t>
  </si>
  <si>
    <t>aparatura laborator</t>
  </si>
  <si>
    <t>48820000-2</t>
  </si>
  <si>
    <t>39294100-0 Produse informative si de promovare</t>
  </si>
  <si>
    <t>tricouri inscriptionate, 50 bucati</t>
  </si>
  <si>
    <t>multifunctionala color wireless - 1 bucata</t>
  </si>
  <si>
    <t>tablete cu stylus cu tastatura - 6 bucati</t>
  </si>
  <si>
    <t>30213200-7 Tablet PC</t>
  </si>
  <si>
    <t>sursa de alimentare externa pentru PC</t>
  </si>
  <si>
    <t>Verificare si etalonare echipament AlphaGuard PQ2000Pro, inlocuire baterie, efectuare teste functionale, transport inclus</t>
  </si>
  <si>
    <t>abonament lucrarea Consilier Contabilitate pentru Institutii Publice</t>
  </si>
  <si>
    <t xml:space="preserve">  22200000-2  -  Ziare, reviste specializate, periodice si reviste</t>
  </si>
  <si>
    <t>materiale sanitare (rezervor wc, baterie lavoar, baterie dus, furtun dus, aerator pentru baterie lavoar, para dus crom, mecanism evacuare wc, colac wc, silicon universal transparent)</t>
  </si>
  <si>
    <t>materiale electrice (bec industrial 100W, 240V, intrerupator incastrat rama inclus simplu, intrerupator incastrat rama inclusa dublu, priza incastrata rama inclusa, prelungitor 10 m 3 prize 3500W 3x1.5mmp cu intrerupator)</t>
  </si>
  <si>
    <t>materiale de constructii diverse (vopsea alchidica pentru metal, alba, interior 0.75 l-5 buc, vopsea lucioasa albastra pentru lemn, metal, zidarie exterior 0.75 l-5 buc, vopsea lucioasa neagra pentru metal, lemn exterior 0.75 l-5 buc, diluant universal 1 l-5 buc, set pensule vopsit 20mm, 50mm,70mm, maner plastic-2 seturi, bidinea 14x4cm-2 buc, covor PVC 400x0.25cm imitatie parchet 10 mp)</t>
  </si>
  <si>
    <t>44110000-4 Materiale de constructii</t>
  </si>
  <si>
    <t>cartus negru imprimanta Epson WP 4525</t>
  </si>
  <si>
    <t>Taxa membru asociat al The Nautical Institute</t>
  </si>
  <si>
    <t>IMCA Logbook - DP maintenance 30 buc</t>
  </si>
  <si>
    <t>prelungitor 5 m, 5 prize, cu intrerupator</t>
  </si>
  <si>
    <t>publicare Decizie 119/10.06.2021 in Monitorul Oficial</t>
  </si>
  <si>
    <t>Echipamente de inregistrare si prelucrare date - Camera foto wifi</t>
  </si>
  <si>
    <t>Echipamente de inregistrare si prelucrare date - Sistem FOG server</t>
  </si>
  <si>
    <t>Developer DV-110; Drum DR-114; Cleaning blade A0XX361800</t>
  </si>
  <si>
    <t>Servicii de diagnosticare tehnica si remediere defectiuni autoturism Dacia Duster CT10UMC</t>
  </si>
  <si>
    <t>50112100-4 Servicii de reparare a automobilelor</t>
  </si>
  <si>
    <t>Revizii tehnice periodice pentru autovehiculele apartinand UMC (CT 08 WUS, CT 10 UMC, CT 11 UMC, CT 12 UMC)</t>
  </si>
  <si>
    <t>cooler pentru procesor PC</t>
  </si>
  <si>
    <t>stick 32 GB, USB 3.0</t>
  </si>
  <si>
    <t>Stut filetat cu flansa si filtru cu flansa centrala termica</t>
  </si>
  <si>
    <t>set tonere CRG-716 originale pentru Canon LBP5050N</t>
  </si>
  <si>
    <t>software Octopus 6 Office pentru 3 ani</t>
  </si>
  <si>
    <t>servicii de accesare licente si servicii de instruire in utilizarea solutiilor educationale de afaceri</t>
  </si>
  <si>
    <t>Taxa actualizare ATR SLM</t>
  </si>
  <si>
    <t>Revizie periodica si reparatie generator diesel trifazat DeWerk</t>
  </si>
  <si>
    <t>anunt Monitorul Oficial post vacant in data de 29.06.2021</t>
  </si>
  <si>
    <t>Taxa inregistrare domeniu jmte.eu (23.06.2021-22.06.2022)</t>
  </si>
  <si>
    <t>proiect 2022</t>
  </si>
  <si>
    <t>computer de birou 1 bucata</t>
  </si>
  <si>
    <t>buget</t>
  </si>
  <si>
    <t>31120000-3</t>
  </si>
  <si>
    <t>38340000-0 Instrumente de masurare a marimilor</t>
  </si>
  <si>
    <t>31711100-4 Componente electronice</t>
  </si>
  <si>
    <t>componente electronice (arduino UNO 6 buc, placa de test breadboard 6 buc, placa de test 6 buc, set Jumper breadboard 140 6 buc, componente pasive si active 10 buc-rezistoare fixe si variabile, fotorezistoare, condensatoare ceramice si stiroflex, bobine, diode, fotodiode, transzitoare, fototranzistoare, amplificatoare, termocuplu)</t>
  </si>
  <si>
    <t>INSTRUMENTE (DE MASURA SI CONTROL) , ECHIPAMENTE DE LABORATOR SI PIESE PENTRU ACESTEA</t>
  </si>
  <si>
    <t>taxa tarif utilizare spectru serviciul mobil maritim perioada 01.04-30.06.2021</t>
  </si>
  <si>
    <t>licenta software Adobe Acrobat Pro, 1 an</t>
  </si>
  <si>
    <t>anunt in ziarul Cuget Liber in data de 29.06.2021</t>
  </si>
  <si>
    <t>30192700-8 Papetarie</t>
  </si>
  <si>
    <t>rollup 85x200 cm, 11 bucati</t>
  </si>
  <si>
    <t>71356100-9 Servicii de control tehnic                 50112100-4 Servicii de reparare a automobilelor</t>
  </si>
  <si>
    <t>acumulatori cu plumb 12V/18Ah_2buc; UPS 3000V; 2700W_1buc; detector de fum_1buc; telecomenzi radio de panica pentru module radio RC-box 1_6 buc</t>
  </si>
  <si>
    <t>Solutie spalare parbriz, de vara-40 litri; Solutie ADBLUE sau echivalent-20 litri; Odorizant habitaclu-25buc; Solutie curatat injectoare-10 buc; Lichid spalat caroserie-20 litri</t>
  </si>
  <si>
    <t>39831500-1 Produse de curatat pentru automobile;                 39811100-1 Odorizante de interior;                               24957000-7 Aditivi chimici</t>
  </si>
  <si>
    <t>2 buc Generator de unda, 1 buc osciloscop si 4 buc cablu TP-C50H</t>
  </si>
  <si>
    <t>placuta gravata cu suport 300x210 mm, 2 bucati; placuta gravata 210x13 mm, 2 bucati</t>
  </si>
  <si>
    <t xml:space="preserve">44423450-0 Placute indicatoare </t>
  </si>
  <si>
    <t>stampila cu stema Romaniei, matrita timbru sec si presa manuala</t>
  </si>
  <si>
    <t>Contract Asistenta in utilizarea solutiei Admitere online</t>
  </si>
  <si>
    <t>Computere de birou 10 bucati; Computere portabile 4 bucati; Terminal Server Simulator</t>
  </si>
  <si>
    <t>71631480-8 Servicii de inspectie rutiera (Rev.2)</t>
  </si>
  <si>
    <t>Baterii LR03/1.5 V/AAA</t>
  </si>
  <si>
    <t>prelungitor schuko cu 5 prize</t>
  </si>
  <si>
    <t>coroana flori</t>
  </si>
  <si>
    <t>Servicii de inchiriere 250 scaune festivitate absolvire</t>
  </si>
  <si>
    <t>Echipamente de inregistrare si prelucrare date - Server GPU server</t>
  </si>
  <si>
    <t>Audit financiar proiect</t>
  </si>
  <si>
    <t>2 tonere negre și 1 set color, imprimanta color Lase Jet Pro MFP M477fdw</t>
  </si>
  <si>
    <t>copiere/print-uri planuri 26.7 mp (A0-21 buc, A1-1 buc, A2-1 buc, A4x4-20 buc)</t>
  </si>
  <si>
    <t xml:space="preserve">Solutie spalare parbriz, de vara-40 litri; Solutie ADBLUE sau echivalent-20 litri; </t>
  </si>
  <si>
    <t>CONTRACTE  SERVICII (CERINTE ISU)</t>
  </si>
  <si>
    <t>Servicii de modificare a planurilor de arhitectura si emitere dispozitie de santier pentru modificari sala P010</t>
  </si>
  <si>
    <t>71317100-4 - Servicii de consultanţă în protecţia contra incendiilor şi a exploziilor şi în controlul incendiilor şi al exploziilor</t>
  </si>
  <si>
    <t>anunt Monitorul Oficial post vacant in data de 20.07.2021</t>
  </si>
  <si>
    <t>anunt in ziarul Cuget Liber in data de 20.07.2021</t>
  </si>
  <si>
    <t>Taxa anuala pentru functionare Centru acreditat de testare MARLINS</t>
  </si>
  <si>
    <t>Curea de antrenare masina de tuns iarba BOSCH ARM32</t>
  </si>
  <si>
    <t>34913000-0 - Diverse piese de schimb</t>
  </si>
  <si>
    <t>Aparat aer conditionat 9000 BTU</t>
  </si>
  <si>
    <t xml:space="preserve">39717200-3 Aparate de aer conditionat                </t>
  </si>
  <si>
    <t>aparat aer conditionat 9000 BTU, furnizar si montare</t>
  </si>
  <si>
    <t xml:space="preserve">39717200-3 Aparate de aer conditionat                     </t>
  </si>
  <si>
    <t>39716000-4 - Piese pentru aparate electrocasnice</t>
  </si>
  <si>
    <t xml:space="preserve">Pachet Piese de schimb chiller Climaventa; Piese sistem climatizare cu ventiloconvectori Camin Baza Nautica </t>
  </si>
  <si>
    <t>Aparat aer conditionat 24000BTU furnizare si montare;</t>
  </si>
  <si>
    <t xml:space="preserve">osciloscop digital 3 bucati cu cablu de conectare BNC-BNC si sonda osciloscop cu clesti, generator de functii programabil 3 bucati, sursa de alimentare de laborator 3 bucati, </t>
  </si>
  <si>
    <t>tonere pentru multifunctional OKI MC562w (1 B/ 1 Y/ 2 C/2M)</t>
  </si>
  <si>
    <t>Transfer kit CE516A, multifunctional Laserjet 700 color MFP</t>
  </si>
  <si>
    <t>papetarie (pixuri 50 bucati, biblioraft 25 bucati, perforator 1 bucata)</t>
  </si>
  <si>
    <t>proiector led 50W-6 buc, senzor crepuscular</t>
  </si>
  <si>
    <t>tonere imprimanta xerox work center 6515 B+Y+C+M</t>
  </si>
  <si>
    <t>tonere black HP Laser jet Pro M 201-M2020PCL</t>
  </si>
  <si>
    <t>anunt in ziarul Cuget Liber in data de 22.07.2021</t>
  </si>
  <si>
    <t xml:space="preserve">Revizie aer conditionat+Revizie tehnica pentru microbuze CT02UMC+CT03UMC si </t>
  </si>
  <si>
    <t>Datorii vamale eliberare colet IMCA Logbook-uri</t>
  </si>
  <si>
    <t>anunt Monitorul Oficial post vacant in data de 22.07.2021 si 23.07.2021</t>
  </si>
  <si>
    <t>anunt in ziarul Cuget Liber in data de 23.07.2021</t>
  </si>
  <si>
    <t>taxa validare si inscrierea programului de studii universitare de masterat Bussines Administration in transport</t>
  </si>
  <si>
    <t>Redeventa trim II 2021 - teren 2040 mp SLM</t>
  </si>
  <si>
    <t>taxa participare si taxa publicare lucrari conferinta MODTECH 2021</t>
  </si>
  <si>
    <t>Toner laser jet 700 color MFP CE341AC - cyan, CE340AC - black</t>
  </si>
  <si>
    <t>NI LOGBOOK - DP Induction</t>
  </si>
  <si>
    <t>Aparat aer conditionat 12000 BTU</t>
  </si>
  <si>
    <t>Robot de gazon - masina de tuns gazon</t>
  </si>
  <si>
    <t>16311000-8</t>
  </si>
  <si>
    <t>venituri proprii / BS??</t>
  </si>
  <si>
    <t xml:space="preserve">Computer birou si monitor </t>
  </si>
  <si>
    <t>ECHIPAMENT ELECTRONIC; ACCESORII ELECTRONICE; ACCESORII PENTRU ELECTRONICA</t>
  </si>
  <si>
    <t>Accesorii electronice; Accesorii pentru electronica</t>
  </si>
  <si>
    <t>31711000-3 Accesorii electronice</t>
  </si>
  <si>
    <t>conexpand cu distantier D12 cu surub M10x100mm</t>
  </si>
  <si>
    <t>44330000-2</t>
  </si>
  <si>
    <t>anunt Monitorul Oficial post vacant in data de 29.07.2021</t>
  </si>
  <si>
    <t>anunt in ziarul Cuget Liber in data de 29.07.2021</t>
  </si>
  <si>
    <t>taxa participare si publicare lucrare "Electric diagram with AFDD.." Universitatea Transilvania 2-3 septambrie</t>
  </si>
  <si>
    <t>PROIECT CNFIS FDI-2021-060</t>
  </si>
  <si>
    <t>laptop 15.6", 3 bucati</t>
  </si>
  <si>
    <t>31681410-0</t>
  </si>
  <si>
    <t>tricouri inscriptionate, 65 buc</t>
  </si>
  <si>
    <t>18331000-8 Tricouri</t>
  </si>
  <si>
    <t>Licență QM9101 moneo Starterkit -1 buc; Licență QMC001 moneo edgeConnect VSE -1 buc</t>
  </si>
  <si>
    <t>Aparat aer conditionat  1x9000+2x24000 BTU</t>
  </si>
  <si>
    <t>Racord flexibil</t>
  </si>
  <si>
    <t>Pachet piese de schimb chiller si climatizare ventiloconvectori</t>
  </si>
  <si>
    <t>Bariera de fum tipFireay, 1 buc+Detector multicriterial de fum, 1 buc</t>
  </si>
  <si>
    <t>Componente electronice Lot 3</t>
  </si>
  <si>
    <t>UPS</t>
  </si>
  <si>
    <t>ACCESORII PERIFERICE</t>
  </si>
  <si>
    <t>supape de siguranta centrala termica - 13 bucati; aerisitoare automate centrala termica- 4 bucati</t>
  </si>
  <si>
    <t>42131147-8 Supape de siguranta</t>
  </si>
  <si>
    <t>cartus negru HP302XL 2 buc, cartus color HP302XL 1 buc pentru imprimanta HP DeskJet 2130</t>
  </si>
  <si>
    <t>echipamente termice (lot 1, lot 2)</t>
  </si>
  <si>
    <t>echipamente si componente modelism_PARTEA 1</t>
  </si>
  <si>
    <t>produse electrotehnice_partea 1</t>
  </si>
  <si>
    <t>31730000-2 Echipament electrotehnic</t>
  </si>
  <si>
    <t>Servicii de inchiriere macara</t>
  </si>
  <si>
    <t>Ulei de in sicativat pentru lemn</t>
  </si>
  <si>
    <t>Lucrari executie perete gips carton (cerinta ISU)</t>
  </si>
  <si>
    <t xml:space="preserve">COMBUSTIBILI LICHIZI, GAZOSI, SOLIZI SI ULEIURI </t>
  </si>
  <si>
    <t xml:space="preserve">CERNEALA ȘI MATERIALE PENTRU TIPOGRAFIE </t>
  </si>
  <si>
    <t>REVIZII, REPARATII, VERIFICARI MASINI, VERIFICARE SI DESCARCARE TAHOGRAF</t>
  </si>
  <si>
    <t>HARTIE, ARTICOLE DIN PAPETARIE, ARTICOLE DE BIROTICA SI ACCESORII DE BIROU</t>
  </si>
  <si>
    <t xml:space="preserve">PRODUSE AGROCHIMICE SI DE SILVICULTURA, ARANJAMENTE FLORALE </t>
  </si>
  <si>
    <t>SERVICII DE CONSULTANTA;  SERVICII DE ASISTENTA</t>
  </si>
  <si>
    <t>SERVICII DE ANALIZA LA RISC</t>
  </si>
  <si>
    <t>CONTRACT Servicii de revizuire a analizei de risc la securitatea fizica pentru Sediul Lac Mamaia al UMC, Str. Cuartului nr.2, Constanta</t>
  </si>
  <si>
    <t>Curs prelungire autorizatie RSTVI</t>
  </si>
  <si>
    <t xml:space="preserve">SERVICII DE PUBLICITATE           </t>
  </si>
  <si>
    <t>SERVICII TIPOGRAFICE</t>
  </si>
  <si>
    <t xml:space="preserve">SERVICII DIVERSE CU ECHIPAMENTE INCHIRIATE (eliminare deseuri, vidanjare, inchiriere autocare/utilaje cu sofer, închiriere echipamente, etc) </t>
  </si>
  <si>
    <t>TAXE/COTIZATII DIVERSE</t>
  </si>
  <si>
    <t>PROIECT ROSE-SGNU-AG 178/SGU/NC/IIS din 10.09.2019</t>
  </si>
  <si>
    <t>PROIECT ERASMUS + "MARITIME INNOVATIVE NETWORK of EDUCATION for EMERGING MARITIME ISSUES", ID: 2019-1-TR01-KA203-077463 (sept 2019-sept2022)</t>
  </si>
  <si>
    <t>PROIECT MERIAVINO</t>
  </si>
  <si>
    <t>PROIECT CNFIS FDI-2021-0186 SAS-AMM</t>
  </si>
  <si>
    <t xml:space="preserve">Echipamente si materiale diverse PROIECT HORESEC (Elemente de instalatii hidropneumatice; Instalatii pentru hidrogen; Tevarie si articole conexe; Aparate de masura; Piese electronice, etc)                                                                         -poz 3 din caiet de sarcini, vas expansiune pentru instalatii solare (42131000-6)                                                                                      -poz 15, 16, 17 din caiet de sarcini (exclusiv diode protectie IN) (38341300-0; 31711000-3)                                                                                          1.-poz 14  din caiet de sarcini (38342000-4)                                         2.-poz 18 din caietul de sarcini+supapa siguranta 1/2"-3BAR                                                            3.- poz 1 din caiet de sarcini (31141000-6)                                           4.- poz 2 si poz 6 din caiet de sarcini                                                   5.- poz 13 din caiet de sarcini                                                                                                                                                                                                        </t>
  </si>
  <si>
    <t>Elemente de instal sanitare (teva cupru, cot cupru-5buc, teu egal-5 buc, reductie, aliaj lipire cupru-12 bare)                             Manometru (aparat de masura)                                                       Senzori detectie gaze diverse-10 buc                                                 Cablu otel inox diametru 5mm-75ml                                                   Masa pentru pila de combustie 90x60x70cm (achizitionat 1200x600x840mm)</t>
  </si>
  <si>
    <t>Medii de stocare a energiei electrice si a aerului; Aparate de masura a marimilor neelectrice:                                                                                                  1. Baterii cu fosfat de litiu-fier 50Ah/48V, 2 buc,                                                   2. Baterie ultracondensatori, 3 buc-SE REIA PENTRU 1 buc la VE 8250 lei                                                                   3. Solarimetru pentru măsurarea radiației solare, 1 buc,                                           4. Detector electronic pentru scapari gaze - hidrogen, 1 buc,                                5. Butelie de aer volum 350 litri, 1 buc</t>
  </si>
  <si>
    <t xml:space="preserve">1. 31400000-0                    2. 31400000-0                        3. 38341000-7                            4. 38431000-5                    5. 44612100-4 </t>
  </si>
  <si>
    <t>! NECESITATE: COMPUTERE, TV, VIDEOPROIECTOARE/PIESE ȘI ACCESORII PENTRU COMPUTERE, RETELE ȘI VIDEOPROIECTOARE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</si>
</sst>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14"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43" fontId="4" fillId="0" borderId="1" xfId="3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vertical="center" wrapText="1"/>
    </xf>
    <xf numFmtId="17" fontId="4" fillId="0" borderId="1" xfId="2" applyNumberFormat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 shrinkToFit="1"/>
    </xf>
    <xf numFmtId="43" fontId="3" fillId="0" borderId="1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43" fontId="4" fillId="0" borderId="2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/>
    </xf>
    <xf numFmtId="17" fontId="4" fillId="0" borderId="2" xfId="2" applyNumberFormat="1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2" xfId="5" applyFont="1" applyFill="1" applyBorder="1" applyAlignment="1">
      <alignment horizontal="center" vertical="center" wrapText="1" shrinkToFit="1"/>
    </xf>
    <xf numFmtId="17" fontId="4" fillId="0" borderId="1" xfId="5" applyNumberFormat="1" applyFont="1" applyFill="1" applyBorder="1" applyAlignment="1">
      <alignment horizontal="center" vertical="center" wrapText="1" shrinkToFit="1"/>
    </xf>
    <xf numFmtId="0" fontId="4" fillId="0" borderId="8" xfId="5" applyFont="1" applyFill="1" applyBorder="1" applyAlignment="1">
      <alignment horizontal="center" vertical="center" wrapText="1" shrinkToFit="1"/>
    </xf>
    <xf numFmtId="17" fontId="4" fillId="0" borderId="8" xfId="5" applyNumberFormat="1" applyFont="1" applyFill="1" applyBorder="1" applyAlignment="1">
      <alignment horizontal="center" vertical="center" wrapText="1" shrinkToFit="1"/>
    </xf>
    <xf numFmtId="17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1" xfId="2" applyFont="1" applyFill="1" applyBorder="1" applyAlignment="1">
      <alignment horizontal="center" vertical="center" wrapText="1"/>
    </xf>
    <xf numFmtId="43" fontId="4" fillId="0" borderId="11" xfId="3" applyNumberFormat="1" applyFont="1" applyFill="1" applyBorder="1" applyAlignment="1">
      <alignment horizontal="right" vertical="center" wrapText="1"/>
    </xf>
    <xf numFmtId="0" fontId="4" fillId="0" borderId="11" xfId="2" applyFont="1" applyFill="1" applyBorder="1" applyAlignment="1">
      <alignment horizontal="center" vertical="center" wrapText="1" shrinkToFit="1"/>
    </xf>
    <xf numFmtId="43" fontId="4" fillId="0" borderId="11" xfId="3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43" fontId="4" fillId="0" borderId="1" xfId="3" applyNumberFormat="1" applyFont="1" applyFill="1" applyBorder="1" applyAlignment="1">
      <alignment horizontal="right" vertical="center" wrapText="1"/>
    </xf>
    <xf numFmtId="43" fontId="4" fillId="0" borderId="2" xfId="3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left" vertical="center" wrapText="1"/>
    </xf>
    <xf numFmtId="43" fontId="4" fillId="0" borderId="0" xfId="2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 shrinkToFit="1"/>
    </xf>
    <xf numFmtId="0" fontId="4" fillId="0" borderId="1" xfId="5" applyFont="1" applyFill="1" applyBorder="1" applyAlignment="1">
      <alignment horizontal="right" vertical="center" wrapText="1" shrinkToFi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4" xfId="2" applyFont="1" applyFill="1" applyBorder="1" applyAlignment="1">
      <alignment horizontal="left" vertical="center" wrapText="1"/>
    </xf>
    <xf numFmtId="43" fontId="4" fillId="0" borderId="4" xfId="2" applyNumberFormat="1" applyFont="1" applyFill="1" applyBorder="1" applyAlignment="1">
      <alignment horizontal="center" vertical="center" wrapText="1"/>
    </xf>
    <xf numFmtId="17" fontId="4" fillId="0" borderId="1" xfId="5" applyNumberFormat="1" applyFont="1" applyFill="1" applyBorder="1" applyAlignment="1">
      <alignment horizontal="right" vertical="center" wrapText="1" shrinkToFit="1"/>
    </xf>
    <xf numFmtId="2" fontId="4" fillId="0" borderId="2" xfId="3" applyNumberFormat="1" applyFont="1" applyFill="1" applyBorder="1" applyAlignment="1">
      <alignment horizontal="right" vertical="center" wrapText="1"/>
    </xf>
    <xf numFmtId="2" fontId="4" fillId="0" borderId="11" xfId="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 shrinkToFit="1"/>
    </xf>
    <xf numFmtId="0" fontId="4" fillId="0" borderId="4" xfId="4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 shrinkToFit="1"/>
    </xf>
    <xf numFmtId="0" fontId="4" fillId="0" borderId="0" xfId="5" applyFont="1" applyFill="1" applyBorder="1" applyAlignment="1">
      <alignment vertical="center" wrapText="1"/>
    </xf>
    <xf numFmtId="43" fontId="4" fillId="0" borderId="4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vertical="center" wrapText="1"/>
    </xf>
    <xf numFmtId="43" fontId="4" fillId="0" borderId="11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43" fontId="3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3" fontId="3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3" fontId="4" fillId="0" borderId="2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43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left" vertical="center" wrapText="1"/>
    </xf>
    <xf numFmtId="43" fontId="4" fillId="0" borderId="8" xfId="1" applyNumberFormat="1" applyFont="1" applyFill="1" applyBorder="1" applyAlignment="1">
      <alignment horizontal="center" vertical="center" wrapText="1"/>
    </xf>
    <xf numFmtId="43" fontId="4" fillId="0" borderId="1" xfId="5" applyNumberFormat="1" applyFont="1" applyFill="1" applyBorder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43" fontId="4" fillId="0" borderId="4" xfId="3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6" fillId="0" borderId="1" xfId="3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shrinkToFi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 shrinkToFit="1"/>
    </xf>
    <xf numFmtId="43" fontId="6" fillId="0" borderId="1" xfId="3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1" xfId="3" applyNumberFormat="1" applyFont="1" applyFill="1" applyBorder="1" applyAlignment="1">
      <alignment horizontal="right" vertical="center" wrapText="1"/>
    </xf>
    <xf numFmtId="43" fontId="4" fillId="0" borderId="0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4" fillId="0" borderId="9" xfId="2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43" fontId="4" fillId="0" borderId="0" xfId="2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 shrinkToFi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 shrinkToFit="1"/>
    </xf>
    <xf numFmtId="0" fontId="4" fillId="0" borderId="0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 shrinkToFit="1"/>
    </xf>
    <xf numFmtId="43" fontId="4" fillId="0" borderId="1" xfId="5" applyNumberFormat="1" applyFont="1" applyFill="1" applyBorder="1" applyAlignment="1">
      <alignment horizontal="center" vertical="center" wrapText="1" shrinkToFit="1"/>
    </xf>
    <xf numFmtId="0" fontId="3" fillId="0" borderId="4" xfId="2" applyFont="1" applyFill="1" applyBorder="1" applyAlignment="1">
      <alignment horizontal="center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vertical="center" wrapText="1"/>
    </xf>
    <xf numFmtId="17" fontId="4" fillId="0" borderId="3" xfId="2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15" xfId="2" applyFont="1" applyFill="1" applyBorder="1" applyAlignment="1">
      <alignment vertical="center" wrapText="1"/>
    </xf>
    <xf numFmtId="0" fontId="7" fillId="0" borderId="16" xfId="2" applyFont="1" applyFill="1" applyBorder="1" applyAlignment="1">
      <alignment horizontal="center" vertical="center" wrapText="1"/>
    </xf>
    <xf numFmtId="43" fontId="4" fillId="0" borderId="16" xfId="3" applyNumberFormat="1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 shrinkToFi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vertical="center" wrapText="1"/>
    </xf>
    <xf numFmtId="17" fontId="4" fillId="0" borderId="4" xfId="2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43" fontId="4" fillId="0" borderId="0" xfId="3" applyNumberFormat="1" applyFont="1" applyFill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7" fillId="0" borderId="5" xfId="5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17" fontId="4" fillId="0" borderId="2" xfId="5" applyNumberFormat="1" applyFont="1" applyFill="1" applyBorder="1" applyAlignment="1">
      <alignment horizontal="center" vertical="center" wrapText="1" shrinkToFit="1"/>
    </xf>
    <xf numFmtId="43" fontId="4" fillId="0" borderId="4" xfId="1" applyNumberFormat="1" applyFont="1" applyFill="1" applyBorder="1" applyAlignment="1">
      <alignment horizontal="center" vertical="center" wrapText="1"/>
    </xf>
    <xf numFmtId="17" fontId="4" fillId="0" borderId="6" xfId="5" applyNumberFormat="1" applyFont="1" applyFill="1" applyBorder="1" applyAlignment="1">
      <alignment horizontal="center" vertical="center" wrapText="1" shrinkToFit="1"/>
    </xf>
    <xf numFmtId="43" fontId="4" fillId="0" borderId="1" xfId="1" applyNumberFormat="1" applyFont="1" applyFill="1" applyBorder="1" applyAlignment="1">
      <alignment horizontal="center" vertical="center" wrapText="1"/>
    </xf>
    <xf numFmtId="17" fontId="4" fillId="0" borderId="4" xfId="5" applyNumberFormat="1" applyFont="1" applyFill="1" applyBorder="1" applyAlignment="1">
      <alignment horizontal="center" vertical="center" wrapText="1" shrinkToFit="1"/>
    </xf>
    <xf numFmtId="0" fontId="4" fillId="0" borderId="4" xfId="5" applyFont="1" applyFill="1" applyBorder="1" applyAlignment="1">
      <alignment horizontal="center" vertical="center" wrapText="1" shrinkToFit="1"/>
    </xf>
    <xf numFmtId="17" fontId="4" fillId="0" borderId="11" xfId="2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2" xfId="5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center" vertical="center" wrapText="1"/>
    </xf>
    <xf numFmtId="43" fontId="4" fillId="0" borderId="11" xfId="1" applyNumberFormat="1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 shrinkToFit="1"/>
    </xf>
    <xf numFmtId="0" fontId="4" fillId="0" borderId="11" xfId="5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0" xfId="5" applyFont="1" applyFill="1" applyAlignment="1">
      <alignment vertical="center" wrapText="1"/>
    </xf>
    <xf numFmtId="43" fontId="4" fillId="0" borderId="0" xfId="1" applyNumberFormat="1" applyFont="1" applyFill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 shrinkToFit="1"/>
    </xf>
    <xf numFmtId="0" fontId="4" fillId="0" borderId="14" xfId="2" applyFont="1" applyFill="1" applyBorder="1" applyAlignment="1">
      <alignment horizontal="center" vertical="center" wrapText="1" shrinkToFit="1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colors>
    <mruColors>
      <color rgb="FF00823B"/>
      <color rgb="FF0000FF"/>
      <color rgb="FF99CCFF"/>
      <color rgb="FFFF00FF"/>
      <color rgb="FF1E3DD8"/>
      <color rgb="FF17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945"/>
  <sheetViews>
    <sheetView tabSelected="1" topLeftCell="A118" workbookViewId="0">
      <selection activeCell="A12" sqref="A12"/>
    </sheetView>
  </sheetViews>
  <sheetFormatPr defaultColWidth="9.140625" defaultRowHeight="12.75" x14ac:dyDescent="0.25"/>
  <cols>
    <col min="1" max="1" width="59.85546875" style="44" customWidth="1"/>
    <col min="2" max="2" width="21.42578125" style="142" customWidth="1"/>
    <col min="3" max="3" width="13.85546875" style="143" customWidth="1"/>
    <col min="4" max="4" width="13.5703125" style="144" customWidth="1"/>
    <col min="5" max="5" width="13.5703125" style="212" bestFit="1" customWidth="1"/>
    <col min="6" max="6" width="14" style="213" bestFit="1" customWidth="1"/>
    <col min="7" max="16384" width="9.140625" style="5"/>
  </cols>
  <sheetData>
    <row r="1" spans="1:6" s="5" customFormat="1" ht="25.5" customHeight="1" x14ac:dyDescent="0.25">
      <c r="A1" s="85" t="s">
        <v>0</v>
      </c>
      <c r="B1" s="85"/>
      <c r="C1" s="85"/>
      <c r="D1" s="85"/>
      <c r="E1" s="85"/>
      <c r="F1" s="85"/>
    </row>
    <row r="2" spans="1:6" s="5" customFormat="1" x14ac:dyDescent="0.25">
      <c r="A2" s="84"/>
      <c r="B2" s="142"/>
      <c r="C2" s="143"/>
      <c r="D2" s="144"/>
      <c r="E2" s="26"/>
      <c r="F2" s="26"/>
    </row>
    <row r="3" spans="1:6" s="5" customFormat="1" x14ac:dyDescent="0.25">
      <c r="A3" s="84"/>
      <c r="B3" s="145"/>
      <c r="C3" s="45"/>
      <c r="D3" s="144"/>
      <c r="E3" s="26"/>
      <c r="F3" s="26"/>
    </row>
    <row r="4" spans="1:6" s="10" customFormat="1" ht="25.5" x14ac:dyDescent="0.25">
      <c r="A4" s="87" t="s">
        <v>1</v>
      </c>
      <c r="B4" s="146" t="s">
        <v>2</v>
      </c>
      <c r="C4" s="16" t="s">
        <v>3</v>
      </c>
      <c r="D4" s="86" t="s">
        <v>4</v>
      </c>
      <c r="E4" s="87" t="s">
        <v>5</v>
      </c>
      <c r="F4" s="87" t="s">
        <v>6</v>
      </c>
    </row>
    <row r="5" spans="1:6" s="10" customFormat="1" ht="62.25" customHeight="1" x14ac:dyDescent="0.25">
      <c r="A5" s="87"/>
      <c r="B5" s="146"/>
      <c r="C5" s="16" t="s">
        <v>7</v>
      </c>
      <c r="D5" s="86"/>
      <c r="E5" s="87"/>
      <c r="F5" s="87"/>
    </row>
    <row r="6" spans="1:6" s="5" customFormat="1" ht="36" customHeight="1" x14ac:dyDescent="0.25">
      <c r="A6" s="93" t="s">
        <v>792</v>
      </c>
      <c r="B6" s="68" t="s">
        <v>8</v>
      </c>
      <c r="C6" s="19"/>
      <c r="D6" s="4"/>
      <c r="E6" s="3"/>
      <c r="F6" s="3"/>
    </row>
    <row r="7" spans="1:6" s="5" customFormat="1" ht="27" customHeight="1" x14ac:dyDescent="0.25">
      <c r="A7" s="57" t="s">
        <v>465</v>
      </c>
      <c r="B7" s="64"/>
      <c r="C7" s="60">
        <v>20664</v>
      </c>
      <c r="D7" s="58" t="s">
        <v>9</v>
      </c>
      <c r="E7" s="55" t="s">
        <v>14</v>
      </c>
      <c r="F7" s="55" t="s">
        <v>14</v>
      </c>
    </row>
    <row r="8" spans="1:6" s="5" customFormat="1" ht="27" customHeight="1" x14ac:dyDescent="0.25">
      <c r="A8" s="57" t="s">
        <v>523</v>
      </c>
      <c r="B8" s="64"/>
      <c r="C8" s="60">
        <f>31699.2</f>
        <v>31699.200000000001</v>
      </c>
      <c r="D8" s="58" t="s">
        <v>9</v>
      </c>
      <c r="E8" s="55" t="s">
        <v>10</v>
      </c>
      <c r="F8" s="55" t="s">
        <v>38</v>
      </c>
    </row>
    <row r="9" spans="1:6" s="5" customFormat="1" ht="27" customHeight="1" x14ac:dyDescent="0.25">
      <c r="A9" s="57" t="s">
        <v>522</v>
      </c>
      <c r="B9" s="64"/>
      <c r="C9" s="60">
        <v>68</v>
      </c>
      <c r="D9" s="58" t="s">
        <v>9</v>
      </c>
      <c r="E9" s="55" t="s">
        <v>10</v>
      </c>
      <c r="F9" s="55" t="s">
        <v>10</v>
      </c>
    </row>
    <row r="10" spans="1:6" s="5" customFormat="1" ht="27" customHeight="1" x14ac:dyDescent="0.25">
      <c r="A10" s="57" t="s">
        <v>587</v>
      </c>
      <c r="B10" s="64" t="s">
        <v>586</v>
      </c>
      <c r="C10" s="60">
        <v>110</v>
      </c>
      <c r="D10" s="58" t="s">
        <v>9</v>
      </c>
      <c r="E10" s="55" t="s">
        <v>11</v>
      </c>
      <c r="F10" s="55" t="s">
        <v>11</v>
      </c>
    </row>
    <row r="11" spans="1:6" s="5" customFormat="1" ht="25.5" x14ac:dyDescent="0.25">
      <c r="A11" s="1" t="s">
        <v>460</v>
      </c>
      <c r="B11" s="64"/>
      <c r="C11" s="2"/>
      <c r="D11" s="15"/>
      <c r="E11" s="55"/>
      <c r="F11" s="55"/>
    </row>
    <row r="12" spans="1:6" s="5" customFormat="1" ht="62.25" customHeight="1" x14ac:dyDescent="0.25">
      <c r="A12" s="88" t="s">
        <v>713</v>
      </c>
      <c r="B12" s="69" t="s">
        <v>557</v>
      </c>
      <c r="C12" s="80">
        <v>67600</v>
      </c>
      <c r="D12" s="2" t="s">
        <v>558</v>
      </c>
      <c r="E12" s="55" t="s">
        <v>11</v>
      </c>
      <c r="F12" s="55" t="s">
        <v>182</v>
      </c>
    </row>
    <row r="13" spans="1:6" s="5" customFormat="1" ht="29.25" customHeight="1" x14ac:dyDescent="0.25">
      <c r="A13" s="88" t="s">
        <v>692</v>
      </c>
      <c r="B13" s="69" t="s">
        <v>557</v>
      </c>
      <c r="C13" s="80">
        <v>3400</v>
      </c>
      <c r="D13" s="2" t="s">
        <v>693</v>
      </c>
      <c r="E13" s="55" t="s">
        <v>242</v>
      </c>
      <c r="F13" s="55" t="s">
        <v>161</v>
      </c>
    </row>
    <row r="14" spans="1:6" s="5" customFormat="1" ht="29.25" customHeight="1" x14ac:dyDescent="0.25">
      <c r="A14" s="88" t="s">
        <v>760</v>
      </c>
      <c r="B14" s="69" t="s">
        <v>557</v>
      </c>
      <c r="C14" s="80">
        <f>2550*9</f>
        <v>22950</v>
      </c>
      <c r="D14" s="2" t="s">
        <v>9</v>
      </c>
      <c r="E14" s="55" t="s">
        <v>161</v>
      </c>
      <c r="F14" s="55" t="s">
        <v>161</v>
      </c>
    </row>
    <row r="15" spans="1:6" s="5" customFormat="1" ht="29.25" customHeight="1" x14ac:dyDescent="0.25">
      <c r="A15" s="88" t="s">
        <v>760</v>
      </c>
      <c r="B15" s="69" t="s">
        <v>557</v>
      </c>
      <c r="C15" s="80">
        <v>4300</v>
      </c>
      <c r="D15" s="2" t="s">
        <v>9</v>
      </c>
      <c r="E15" s="55" t="s">
        <v>161</v>
      </c>
      <c r="F15" s="55" t="s">
        <v>161</v>
      </c>
    </row>
    <row r="16" spans="1:6" s="5" customFormat="1" ht="28.5" customHeight="1" x14ac:dyDescent="0.25">
      <c r="A16" s="1" t="s">
        <v>461</v>
      </c>
      <c r="B16" s="64"/>
      <c r="C16" s="2"/>
      <c r="D16" s="15"/>
      <c r="E16" s="55"/>
      <c r="F16" s="55"/>
    </row>
    <row r="17" spans="1:6" s="5" customFormat="1" ht="34.5" customHeight="1" x14ac:dyDescent="0.25">
      <c r="A17" s="88" t="s">
        <v>469</v>
      </c>
      <c r="B17" s="69" t="s">
        <v>12</v>
      </c>
      <c r="C17" s="2">
        <v>1000</v>
      </c>
      <c r="D17" s="2" t="s">
        <v>9</v>
      </c>
      <c r="E17" s="55" t="s">
        <v>14</v>
      </c>
      <c r="F17" s="55" t="s">
        <v>14</v>
      </c>
    </row>
    <row r="18" spans="1:6" s="5" customFormat="1" ht="23.25" customHeight="1" x14ac:dyDescent="0.25">
      <c r="A18" s="88" t="s">
        <v>473</v>
      </c>
      <c r="B18" s="69" t="s">
        <v>472</v>
      </c>
      <c r="C18" s="13">
        <v>920</v>
      </c>
      <c r="D18" s="2" t="s">
        <v>9</v>
      </c>
      <c r="E18" s="55" t="s">
        <v>26</v>
      </c>
      <c r="F18" s="55" t="s">
        <v>10</v>
      </c>
    </row>
    <row r="19" spans="1:6" s="5" customFormat="1" ht="23.25" customHeight="1" x14ac:dyDescent="0.25">
      <c r="A19" s="88" t="s">
        <v>470</v>
      </c>
      <c r="B19" s="91" t="s">
        <v>471</v>
      </c>
      <c r="C19" s="2">
        <v>1280</v>
      </c>
      <c r="D19" s="2" t="s">
        <v>9</v>
      </c>
      <c r="E19" s="55" t="s">
        <v>26</v>
      </c>
      <c r="F19" s="55" t="s">
        <v>10</v>
      </c>
    </row>
    <row r="20" spans="1:6" s="5" customFormat="1" ht="30" customHeight="1" x14ac:dyDescent="0.25">
      <c r="A20" s="88" t="s">
        <v>474</v>
      </c>
      <c r="B20" s="69" t="s">
        <v>351</v>
      </c>
      <c r="C20" s="2">
        <v>21848</v>
      </c>
      <c r="D20" s="2" t="s">
        <v>9</v>
      </c>
      <c r="E20" s="55" t="s">
        <v>10</v>
      </c>
      <c r="F20" s="55" t="s">
        <v>11</v>
      </c>
    </row>
    <row r="21" spans="1:6" s="5" customFormat="1" ht="25.5" customHeight="1" x14ac:dyDescent="0.25">
      <c r="A21" s="88" t="s">
        <v>509</v>
      </c>
      <c r="B21" s="69" t="s">
        <v>510</v>
      </c>
      <c r="C21" s="2">
        <v>1300</v>
      </c>
      <c r="D21" s="2" t="s">
        <v>9</v>
      </c>
      <c r="E21" s="55" t="s">
        <v>10</v>
      </c>
      <c r="F21" s="55" t="s">
        <v>10</v>
      </c>
    </row>
    <row r="22" spans="1:6" s="5" customFormat="1" ht="38.25" x14ac:dyDescent="0.25">
      <c r="A22" s="88" t="s">
        <v>545</v>
      </c>
      <c r="B22" s="69" t="s">
        <v>521</v>
      </c>
      <c r="C22" s="2">
        <f>2000+425+400+400</f>
        <v>3225</v>
      </c>
      <c r="D22" s="2" t="s">
        <v>9</v>
      </c>
      <c r="E22" s="55" t="s">
        <v>10</v>
      </c>
      <c r="F22" s="55" t="s">
        <v>11</v>
      </c>
    </row>
    <row r="23" spans="1:6" s="5" customFormat="1" ht="27.75" customHeight="1" x14ac:dyDescent="0.25">
      <c r="A23" s="88" t="s">
        <v>551</v>
      </c>
      <c r="B23" s="69" t="s">
        <v>552</v>
      </c>
      <c r="C23" s="2">
        <v>2200</v>
      </c>
      <c r="D23" s="2" t="s">
        <v>9</v>
      </c>
      <c r="E23" s="55" t="s">
        <v>11</v>
      </c>
      <c r="F23" s="55" t="s">
        <v>11</v>
      </c>
    </row>
    <row r="24" spans="1:6" s="5" customFormat="1" ht="25.5" x14ac:dyDescent="0.25">
      <c r="A24" s="88" t="s">
        <v>576</v>
      </c>
      <c r="B24" s="69" t="s">
        <v>12</v>
      </c>
      <c r="C24" s="2">
        <v>350</v>
      </c>
      <c r="D24" s="2" t="s">
        <v>9</v>
      </c>
      <c r="E24" s="55" t="s">
        <v>11</v>
      </c>
      <c r="F24" s="55" t="s">
        <v>11</v>
      </c>
    </row>
    <row r="25" spans="1:6" s="5" customFormat="1" ht="21.75" customHeight="1" x14ac:dyDescent="0.25">
      <c r="A25" s="88" t="s">
        <v>596</v>
      </c>
      <c r="B25" s="69" t="s">
        <v>552</v>
      </c>
      <c r="C25" s="2">
        <v>500</v>
      </c>
      <c r="D25" s="2" t="s">
        <v>9</v>
      </c>
      <c r="E25" s="55" t="s">
        <v>182</v>
      </c>
      <c r="F25" s="55" t="s">
        <v>182</v>
      </c>
    </row>
    <row r="26" spans="1:6" s="5" customFormat="1" ht="21.75" customHeight="1" x14ac:dyDescent="0.25">
      <c r="A26" s="88" t="s">
        <v>610</v>
      </c>
      <c r="B26" s="69" t="s">
        <v>552</v>
      </c>
      <c r="C26" s="2">
        <v>2700</v>
      </c>
      <c r="D26" s="2" t="s">
        <v>9</v>
      </c>
      <c r="E26" s="55" t="s">
        <v>182</v>
      </c>
      <c r="F26" s="55" t="s">
        <v>242</v>
      </c>
    </row>
    <row r="27" spans="1:6" s="5" customFormat="1" ht="31.5" customHeight="1" x14ac:dyDescent="0.25">
      <c r="A27" s="88" t="s">
        <v>619</v>
      </c>
      <c r="B27" s="69" t="s">
        <v>618</v>
      </c>
      <c r="C27" s="2">
        <f>1764*5</f>
        <v>8820</v>
      </c>
      <c r="D27" s="2" t="s">
        <v>9</v>
      </c>
      <c r="E27" s="55" t="s">
        <v>182</v>
      </c>
      <c r="F27" s="55" t="s">
        <v>242</v>
      </c>
    </row>
    <row r="28" spans="1:6" s="5" customFormat="1" ht="24.75" customHeight="1" x14ac:dyDescent="0.25">
      <c r="A28" s="88" t="s">
        <v>637</v>
      </c>
      <c r="B28" s="21" t="s">
        <v>552</v>
      </c>
      <c r="C28" s="2">
        <v>350</v>
      </c>
      <c r="D28" s="2" t="s">
        <v>9</v>
      </c>
      <c r="E28" s="55" t="s">
        <v>242</v>
      </c>
      <c r="F28" s="55" t="s">
        <v>242</v>
      </c>
    </row>
    <row r="29" spans="1:6" s="5" customFormat="1" ht="22.5" customHeight="1" x14ac:dyDescent="0.25">
      <c r="A29" s="88" t="s">
        <v>662</v>
      </c>
      <c r="B29" s="21" t="s">
        <v>552</v>
      </c>
      <c r="C29" s="2">
        <v>80</v>
      </c>
      <c r="D29" s="2" t="s">
        <v>9</v>
      </c>
      <c r="E29" s="55" t="s">
        <v>242</v>
      </c>
      <c r="F29" s="55" t="s">
        <v>161</v>
      </c>
    </row>
    <row r="30" spans="1:6" s="5" customFormat="1" ht="22.5" customHeight="1" x14ac:dyDescent="0.25">
      <c r="A30" s="88" t="s">
        <v>682</v>
      </c>
      <c r="B30" s="21"/>
      <c r="C30" s="2">
        <v>204</v>
      </c>
      <c r="D30" s="2" t="s">
        <v>9</v>
      </c>
      <c r="E30" s="55" t="s">
        <v>242</v>
      </c>
      <c r="F30" s="55" t="s">
        <v>161</v>
      </c>
    </row>
    <row r="31" spans="1:6" s="5" customFormat="1" x14ac:dyDescent="0.25">
      <c r="A31" s="1" t="s">
        <v>462</v>
      </c>
      <c r="B31" s="64"/>
      <c r="C31" s="2"/>
      <c r="D31" s="15"/>
      <c r="E31" s="55"/>
      <c r="F31" s="55"/>
    </row>
    <row r="32" spans="1:6" s="5" customFormat="1" ht="25.5" x14ac:dyDescent="0.25">
      <c r="A32" s="88" t="s">
        <v>466</v>
      </c>
      <c r="B32" s="69" t="s">
        <v>467</v>
      </c>
      <c r="C32" s="13">
        <v>330</v>
      </c>
      <c r="D32" s="2" t="s">
        <v>9</v>
      </c>
      <c r="E32" s="55" t="s">
        <v>26</v>
      </c>
      <c r="F32" s="55" t="s">
        <v>10</v>
      </c>
    </row>
    <row r="33" spans="1:6" s="5" customFormat="1" ht="36" x14ac:dyDescent="0.25">
      <c r="A33" s="88" t="s">
        <v>559</v>
      </c>
      <c r="B33" s="69" t="s">
        <v>560</v>
      </c>
      <c r="C33" s="13">
        <v>780</v>
      </c>
      <c r="D33" s="2" t="s">
        <v>9</v>
      </c>
      <c r="E33" s="55" t="s">
        <v>11</v>
      </c>
      <c r="F33" s="55" t="s">
        <v>11</v>
      </c>
    </row>
    <row r="34" spans="1:6" s="5" customFormat="1" ht="29.25" customHeight="1" x14ac:dyDescent="0.25">
      <c r="A34" s="88" t="s">
        <v>605</v>
      </c>
      <c r="B34" s="69" t="s">
        <v>585</v>
      </c>
      <c r="C34" s="13">
        <v>570</v>
      </c>
      <c r="D34" s="2" t="s">
        <v>9</v>
      </c>
      <c r="E34" s="55" t="s">
        <v>182</v>
      </c>
      <c r="F34" s="55" t="s">
        <v>182</v>
      </c>
    </row>
    <row r="35" spans="1:6" s="5" customFormat="1" ht="30" customHeight="1" x14ac:dyDescent="0.25">
      <c r="A35" s="88" t="s">
        <v>595</v>
      </c>
      <c r="B35" s="69" t="s">
        <v>585</v>
      </c>
      <c r="C35" s="13">
        <v>350</v>
      </c>
      <c r="E35" s="55" t="s">
        <v>182</v>
      </c>
      <c r="F35" s="55" t="s">
        <v>182</v>
      </c>
    </row>
    <row r="36" spans="1:6" s="5" customFormat="1" ht="30" customHeight="1" x14ac:dyDescent="0.25">
      <c r="A36" s="88" t="s">
        <v>681</v>
      </c>
      <c r="B36" s="69" t="s">
        <v>471</v>
      </c>
      <c r="C36" s="13">
        <v>90</v>
      </c>
      <c r="D36" s="2" t="s">
        <v>9</v>
      </c>
      <c r="E36" s="55" t="s">
        <v>242</v>
      </c>
      <c r="F36" s="55" t="s">
        <v>242</v>
      </c>
    </row>
    <row r="37" spans="1:6" s="5" customFormat="1" ht="30" customHeight="1" x14ac:dyDescent="0.25">
      <c r="A37" s="88" t="s">
        <v>595</v>
      </c>
      <c r="B37" s="69" t="s">
        <v>585</v>
      </c>
      <c r="C37" s="13">
        <v>380</v>
      </c>
      <c r="E37" s="55" t="s">
        <v>242</v>
      </c>
      <c r="F37" s="55" t="s">
        <v>242</v>
      </c>
    </row>
    <row r="38" spans="1:6" s="5" customFormat="1" ht="25.5" x14ac:dyDescent="0.25">
      <c r="A38" s="1" t="s">
        <v>463</v>
      </c>
      <c r="B38" s="64"/>
      <c r="C38" s="2"/>
      <c r="D38" s="15"/>
      <c r="E38" s="55"/>
      <c r="F38" s="55"/>
    </row>
    <row r="39" spans="1:6" s="5" customFormat="1" ht="34.5" customHeight="1" x14ac:dyDescent="0.25">
      <c r="A39" s="57" t="s">
        <v>390</v>
      </c>
      <c r="B39" s="64" t="s">
        <v>13</v>
      </c>
      <c r="C39" s="2">
        <v>1700</v>
      </c>
      <c r="D39" s="58" t="s">
        <v>9</v>
      </c>
      <c r="E39" s="55" t="s">
        <v>14</v>
      </c>
      <c r="F39" s="55" t="s">
        <v>14</v>
      </c>
    </row>
    <row r="40" spans="1:6" s="5" customFormat="1" ht="33" customHeight="1" x14ac:dyDescent="0.25">
      <c r="A40" s="88" t="s">
        <v>512</v>
      </c>
      <c r="B40" s="64" t="s">
        <v>13</v>
      </c>
      <c r="C40" s="79">
        <v>2000</v>
      </c>
      <c r="D40" s="58" t="s">
        <v>9</v>
      </c>
      <c r="E40" s="55" t="s">
        <v>11</v>
      </c>
      <c r="F40" s="55" t="s">
        <v>11</v>
      </c>
    </row>
    <row r="41" spans="1:6" s="5" customFormat="1" ht="27" customHeight="1" x14ac:dyDescent="0.25">
      <c r="A41" s="88" t="s">
        <v>543</v>
      </c>
      <c r="B41" s="69" t="s">
        <v>530</v>
      </c>
      <c r="C41" s="79">
        <v>20000</v>
      </c>
      <c r="D41" s="58" t="s">
        <v>9</v>
      </c>
      <c r="E41" s="55" t="s">
        <v>11</v>
      </c>
      <c r="F41" s="55" t="s">
        <v>11</v>
      </c>
    </row>
    <row r="42" spans="1:6" s="5" customFormat="1" ht="23.25" customHeight="1" x14ac:dyDescent="0.25">
      <c r="A42" s="88" t="s">
        <v>638</v>
      </c>
      <c r="B42" s="69" t="s">
        <v>639</v>
      </c>
      <c r="C42" s="79">
        <v>1300</v>
      </c>
      <c r="D42" s="58" t="s">
        <v>9</v>
      </c>
      <c r="E42" s="55" t="s">
        <v>242</v>
      </c>
      <c r="F42" s="55" t="s">
        <v>242</v>
      </c>
    </row>
    <row r="43" spans="1:6" s="5" customFormat="1" ht="23.25" customHeight="1" x14ac:dyDescent="0.25">
      <c r="A43" s="88" t="s">
        <v>643</v>
      </c>
      <c r="B43" s="69" t="s">
        <v>530</v>
      </c>
      <c r="C43" s="79">
        <v>1200</v>
      </c>
      <c r="D43" s="58" t="s">
        <v>9</v>
      </c>
      <c r="E43" s="55" t="s">
        <v>242</v>
      </c>
      <c r="F43" s="55" t="s">
        <v>242</v>
      </c>
    </row>
    <row r="44" spans="1:6" s="5" customFormat="1" ht="28.5" customHeight="1" x14ac:dyDescent="0.25">
      <c r="A44" s="1" t="s">
        <v>464</v>
      </c>
      <c r="B44" s="64"/>
      <c r="C44" s="2"/>
      <c r="D44" s="15"/>
      <c r="E44" s="55"/>
      <c r="F44" s="55"/>
    </row>
    <row r="45" spans="1:6" s="5" customFormat="1" ht="34.5" customHeight="1" x14ac:dyDescent="0.25">
      <c r="A45" s="57" t="s">
        <v>15</v>
      </c>
      <c r="B45" s="64" t="s">
        <v>16</v>
      </c>
      <c r="C45" s="2">
        <v>300</v>
      </c>
      <c r="D45" s="58" t="s">
        <v>9</v>
      </c>
      <c r="E45" s="55" t="s">
        <v>14</v>
      </c>
      <c r="F45" s="55" t="s">
        <v>14</v>
      </c>
    </row>
    <row r="46" spans="1:6" s="5" customFormat="1" ht="24" customHeight="1" x14ac:dyDescent="0.25">
      <c r="A46" s="57" t="s">
        <v>376</v>
      </c>
      <c r="B46" s="64" t="s">
        <v>16</v>
      </c>
      <c r="C46" s="2">
        <v>800</v>
      </c>
      <c r="D46" s="58" t="s">
        <v>9</v>
      </c>
      <c r="E46" s="55" t="s">
        <v>14</v>
      </c>
      <c r="F46" s="55" t="s">
        <v>26</v>
      </c>
    </row>
    <row r="47" spans="1:6" s="5" customFormat="1" ht="24" customHeight="1" x14ac:dyDescent="0.25">
      <c r="A47" s="57" t="s">
        <v>503</v>
      </c>
      <c r="B47" s="64" t="s">
        <v>511</v>
      </c>
      <c r="C47" s="2">
        <v>280</v>
      </c>
      <c r="D47" s="58" t="s">
        <v>9</v>
      </c>
      <c r="E47" s="55" t="s">
        <v>10</v>
      </c>
      <c r="F47" s="55" t="s">
        <v>11</v>
      </c>
    </row>
    <row r="48" spans="1:6" s="5" customFormat="1" ht="24" customHeight="1" x14ac:dyDescent="0.25">
      <c r="A48" s="57" t="s">
        <v>519</v>
      </c>
      <c r="B48" s="64" t="s">
        <v>520</v>
      </c>
      <c r="C48" s="2">
        <v>650</v>
      </c>
      <c r="D48" s="58" t="s">
        <v>9</v>
      </c>
      <c r="E48" s="55" t="s">
        <v>10</v>
      </c>
      <c r="F48" s="55" t="s">
        <v>11</v>
      </c>
    </row>
    <row r="49" spans="1:121" s="5" customFormat="1" ht="24" customHeight="1" x14ac:dyDescent="0.25">
      <c r="A49" s="57" t="s">
        <v>547</v>
      </c>
      <c r="B49" s="64" t="s">
        <v>16</v>
      </c>
      <c r="C49" s="2">
        <v>1000</v>
      </c>
      <c r="D49" s="58" t="s">
        <v>9</v>
      </c>
      <c r="E49" s="55" t="s">
        <v>11</v>
      </c>
      <c r="F49" s="55" t="s">
        <v>11</v>
      </c>
    </row>
    <row r="50" spans="1:121" s="5" customFormat="1" ht="24" customHeight="1" x14ac:dyDescent="0.25">
      <c r="A50" s="57" t="s">
        <v>677</v>
      </c>
      <c r="B50" s="64" t="s">
        <v>520</v>
      </c>
      <c r="C50" s="2">
        <v>600</v>
      </c>
      <c r="D50" s="58" t="s">
        <v>9</v>
      </c>
      <c r="E50" s="55" t="s">
        <v>242</v>
      </c>
      <c r="F50" s="55" t="s">
        <v>242</v>
      </c>
    </row>
    <row r="51" spans="1:121" s="5" customFormat="1" ht="24" customHeight="1" x14ac:dyDescent="0.25">
      <c r="A51" s="57" t="s">
        <v>547</v>
      </c>
      <c r="B51" s="64" t="s">
        <v>16</v>
      </c>
      <c r="C51" s="2">
        <v>1000</v>
      </c>
      <c r="D51" s="58" t="s">
        <v>9</v>
      </c>
      <c r="E51" s="55" t="s">
        <v>242</v>
      </c>
      <c r="F51" s="55" t="s">
        <v>242</v>
      </c>
    </row>
    <row r="52" spans="1:121" s="5" customFormat="1" ht="24" customHeight="1" x14ac:dyDescent="0.25">
      <c r="A52" s="57" t="s">
        <v>741</v>
      </c>
      <c r="B52" s="64" t="s">
        <v>520</v>
      </c>
      <c r="C52" s="2">
        <v>1177</v>
      </c>
      <c r="D52" s="58" t="s">
        <v>9</v>
      </c>
      <c r="E52" s="55" t="s">
        <v>161</v>
      </c>
      <c r="F52" s="55" t="s">
        <v>161</v>
      </c>
    </row>
    <row r="53" spans="1:121" s="10" customFormat="1" ht="28.5" customHeight="1" x14ac:dyDescent="0.25">
      <c r="A53" s="1" t="s">
        <v>17</v>
      </c>
      <c r="B53" s="89"/>
      <c r="C53" s="2"/>
      <c r="D53" s="12"/>
      <c r="E53" s="78"/>
      <c r="F53" s="7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</row>
    <row r="54" spans="1:121" s="5" customFormat="1" ht="36.75" customHeight="1" x14ac:dyDescent="0.25">
      <c r="A54" s="57" t="s">
        <v>391</v>
      </c>
      <c r="B54" s="64" t="s">
        <v>18</v>
      </c>
      <c r="C54" s="80">
        <v>1567</v>
      </c>
      <c r="D54" s="58" t="s">
        <v>19</v>
      </c>
      <c r="E54" s="55" t="s">
        <v>14</v>
      </c>
      <c r="F54" s="55" t="s">
        <v>14</v>
      </c>
    </row>
    <row r="55" spans="1:121" s="5" customFormat="1" ht="24" customHeight="1" x14ac:dyDescent="0.25">
      <c r="A55" s="57" t="s">
        <v>477</v>
      </c>
      <c r="B55" s="64" t="s">
        <v>18</v>
      </c>
      <c r="C55" s="80">
        <v>1600</v>
      </c>
      <c r="D55" s="58" t="s">
        <v>9</v>
      </c>
      <c r="E55" s="55" t="s">
        <v>10</v>
      </c>
      <c r="F55" s="55" t="s">
        <v>10</v>
      </c>
    </row>
    <row r="56" spans="1:121" s="5" customFormat="1" ht="24" customHeight="1" x14ac:dyDescent="0.25">
      <c r="A56" s="57" t="s">
        <v>513</v>
      </c>
      <c r="B56" s="64" t="s">
        <v>18</v>
      </c>
      <c r="C56" s="80">
        <v>1000</v>
      </c>
      <c r="D56" s="58" t="s">
        <v>9</v>
      </c>
      <c r="E56" s="55" t="s">
        <v>10</v>
      </c>
      <c r="F56" s="55" t="s">
        <v>10</v>
      </c>
    </row>
    <row r="57" spans="1:121" s="5" customFormat="1" ht="27.75" customHeight="1" x14ac:dyDescent="0.25">
      <c r="A57" s="57" t="s">
        <v>508</v>
      </c>
      <c r="B57" s="64" t="s">
        <v>18</v>
      </c>
      <c r="C57" s="80">
        <v>2350</v>
      </c>
      <c r="D57" s="58" t="s">
        <v>9</v>
      </c>
      <c r="E57" s="55" t="s">
        <v>10</v>
      </c>
      <c r="F57" s="55" t="s">
        <v>10</v>
      </c>
    </row>
    <row r="58" spans="1:121" s="5" customFormat="1" ht="27.75" customHeight="1" x14ac:dyDescent="0.25">
      <c r="A58" s="57" t="s">
        <v>534</v>
      </c>
      <c r="B58" s="64" t="s">
        <v>18</v>
      </c>
      <c r="C58" s="80">
        <v>840</v>
      </c>
      <c r="D58" s="58" t="s">
        <v>9</v>
      </c>
      <c r="E58" s="55" t="s">
        <v>10</v>
      </c>
      <c r="F58" s="55" t="s">
        <v>11</v>
      </c>
    </row>
    <row r="59" spans="1:121" s="5" customFormat="1" ht="33.75" customHeight="1" x14ac:dyDescent="0.25">
      <c r="A59" s="57" t="s">
        <v>537</v>
      </c>
      <c r="B59" s="64" t="s">
        <v>18</v>
      </c>
      <c r="C59" s="80">
        <v>1000</v>
      </c>
      <c r="D59" s="58" t="s">
        <v>9</v>
      </c>
      <c r="E59" s="55" t="s">
        <v>11</v>
      </c>
      <c r="F59" s="55" t="s">
        <v>11</v>
      </c>
    </row>
    <row r="60" spans="1:121" s="5" customFormat="1" ht="30" customHeight="1" x14ac:dyDescent="0.25">
      <c r="A60" s="57" t="s">
        <v>542</v>
      </c>
      <c r="B60" s="64" t="s">
        <v>18</v>
      </c>
      <c r="C60" s="80">
        <v>4250</v>
      </c>
      <c r="D60" s="58" t="s">
        <v>9</v>
      </c>
      <c r="E60" s="55" t="s">
        <v>11</v>
      </c>
      <c r="F60" s="55" t="s">
        <v>11</v>
      </c>
    </row>
    <row r="61" spans="1:121" s="5" customFormat="1" ht="30" customHeight="1" x14ac:dyDescent="0.25">
      <c r="A61" s="57" t="s">
        <v>548</v>
      </c>
      <c r="B61" s="64" t="s">
        <v>18</v>
      </c>
      <c r="C61" s="80">
        <v>1300</v>
      </c>
      <c r="D61" s="58" t="s">
        <v>9</v>
      </c>
      <c r="E61" s="55" t="s">
        <v>11</v>
      </c>
      <c r="F61" s="55" t="s">
        <v>11</v>
      </c>
    </row>
    <row r="62" spans="1:121" s="5" customFormat="1" ht="22.5" customHeight="1" x14ac:dyDescent="0.25">
      <c r="A62" s="57" t="s">
        <v>632</v>
      </c>
      <c r="B62" s="64" t="s">
        <v>18</v>
      </c>
      <c r="C62" s="80">
        <v>1860</v>
      </c>
      <c r="D62" s="58" t="s">
        <v>9</v>
      </c>
      <c r="E62" s="55" t="s">
        <v>11</v>
      </c>
      <c r="F62" s="55" t="s">
        <v>11</v>
      </c>
    </row>
    <row r="63" spans="1:121" s="5" customFormat="1" ht="24.75" customHeight="1" x14ac:dyDescent="0.25">
      <c r="A63" s="57" t="s">
        <v>582</v>
      </c>
      <c r="B63" s="64" t="s">
        <v>18</v>
      </c>
      <c r="C63" s="80">
        <v>1700</v>
      </c>
      <c r="D63" s="58" t="s">
        <v>9</v>
      </c>
      <c r="E63" s="55" t="s">
        <v>11</v>
      </c>
      <c r="F63" s="55" t="s">
        <v>182</v>
      </c>
    </row>
    <row r="64" spans="1:121" s="5" customFormat="1" ht="24.75" customHeight="1" x14ac:dyDescent="0.25">
      <c r="A64" s="57" t="s">
        <v>614</v>
      </c>
      <c r="B64" s="64" t="s">
        <v>18</v>
      </c>
      <c r="C64" s="80">
        <v>2525</v>
      </c>
      <c r="D64" s="58" t="s">
        <v>9</v>
      </c>
      <c r="E64" s="55" t="s">
        <v>182</v>
      </c>
      <c r="F64" s="55" t="s">
        <v>242</v>
      </c>
    </row>
    <row r="65" spans="1:122" s="5" customFormat="1" ht="24.75" customHeight="1" x14ac:dyDescent="0.25">
      <c r="A65" s="57" t="s">
        <v>626</v>
      </c>
      <c r="B65" s="64" t="s">
        <v>18</v>
      </c>
      <c r="C65" s="80">
        <v>7800</v>
      </c>
      <c r="D65" s="58" t="s">
        <v>9</v>
      </c>
      <c r="E65" s="55" t="s">
        <v>242</v>
      </c>
      <c r="F65" s="55" t="s">
        <v>242</v>
      </c>
    </row>
    <row r="66" spans="1:122" s="5" customFormat="1" ht="24.75" customHeight="1" x14ac:dyDescent="0.25">
      <c r="A66" s="57" t="s">
        <v>670</v>
      </c>
      <c r="B66" s="64" t="s">
        <v>18</v>
      </c>
      <c r="C66" s="80">
        <v>150</v>
      </c>
      <c r="D66" s="58" t="s">
        <v>9</v>
      </c>
      <c r="E66" s="55" t="s">
        <v>242</v>
      </c>
      <c r="F66" s="55" t="s">
        <v>161</v>
      </c>
    </row>
    <row r="67" spans="1:122" s="5" customFormat="1" ht="24.75" customHeight="1" x14ac:dyDescent="0.25">
      <c r="A67" s="57" t="s">
        <v>684</v>
      </c>
      <c r="B67" s="64" t="s">
        <v>18</v>
      </c>
      <c r="C67" s="80">
        <v>1100</v>
      </c>
      <c r="D67" s="58" t="s">
        <v>9</v>
      </c>
      <c r="E67" s="55" t="s">
        <v>242</v>
      </c>
      <c r="F67" s="55" t="s">
        <v>161</v>
      </c>
    </row>
    <row r="68" spans="1:122" s="5" customFormat="1" ht="25.5" x14ac:dyDescent="0.25">
      <c r="A68" s="57" t="s">
        <v>721</v>
      </c>
      <c r="B68" s="64" t="s">
        <v>18</v>
      </c>
      <c r="C68" s="80">
        <v>2000</v>
      </c>
      <c r="D68" s="58" t="s">
        <v>9</v>
      </c>
      <c r="E68" s="55" t="s">
        <v>161</v>
      </c>
      <c r="F68" s="55" t="s">
        <v>161</v>
      </c>
    </row>
    <row r="69" spans="1:122" s="5" customFormat="1" ht="24" x14ac:dyDescent="0.25">
      <c r="A69" s="57" t="s">
        <v>740</v>
      </c>
      <c r="B69" s="64" t="s">
        <v>18</v>
      </c>
      <c r="C69" s="80">
        <v>3900</v>
      </c>
      <c r="D69" s="58" t="s">
        <v>9</v>
      </c>
      <c r="E69" s="55" t="s">
        <v>161</v>
      </c>
      <c r="F69" s="55" t="s">
        <v>161</v>
      </c>
    </row>
    <row r="70" spans="1:122" s="5" customFormat="1" ht="24" x14ac:dyDescent="0.25">
      <c r="A70" s="57" t="s">
        <v>744</v>
      </c>
      <c r="B70" s="64" t="s">
        <v>18</v>
      </c>
      <c r="C70" s="80">
        <v>4000</v>
      </c>
      <c r="D70" s="58" t="s">
        <v>9</v>
      </c>
      <c r="E70" s="55" t="s">
        <v>161</v>
      </c>
      <c r="F70" s="55" t="s">
        <v>161</v>
      </c>
    </row>
    <row r="71" spans="1:122" s="5" customFormat="1" ht="24" x14ac:dyDescent="0.25">
      <c r="A71" s="57" t="s">
        <v>745</v>
      </c>
      <c r="B71" s="64" t="s">
        <v>18</v>
      </c>
      <c r="C71" s="80">
        <v>1200</v>
      </c>
      <c r="D71" s="58" t="s">
        <v>9</v>
      </c>
      <c r="E71" s="55" t="s">
        <v>161</v>
      </c>
      <c r="F71" s="55" t="s">
        <v>161</v>
      </c>
    </row>
    <row r="72" spans="1:122" s="5" customFormat="1" ht="24" x14ac:dyDescent="0.25">
      <c r="A72" s="57" t="s">
        <v>754</v>
      </c>
      <c r="B72" s="64" t="s">
        <v>18</v>
      </c>
      <c r="C72" s="80">
        <v>6400</v>
      </c>
      <c r="D72" s="58"/>
      <c r="E72" s="55"/>
      <c r="F72" s="55"/>
    </row>
    <row r="73" spans="1:122" s="5" customFormat="1" ht="24.75" customHeight="1" x14ac:dyDescent="0.25">
      <c r="A73" s="57" t="s">
        <v>784</v>
      </c>
      <c r="B73" s="64" t="s">
        <v>18</v>
      </c>
      <c r="C73" s="80">
        <v>400</v>
      </c>
      <c r="D73" s="58" t="s">
        <v>9</v>
      </c>
      <c r="E73" s="55" t="s">
        <v>161</v>
      </c>
      <c r="F73" s="55" t="s">
        <v>162</v>
      </c>
    </row>
    <row r="74" spans="1:122" s="5" customFormat="1" ht="28.5" customHeight="1" x14ac:dyDescent="0.25">
      <c r="A74" s="1" t="s">
        <v>793</v>
      </c>
      <c r="B74" s="64" t="s">
        <v>20</v>
      </c>
      <c r="C74" s="2"/>
      <c r="D74" s="58"/>
      <c r="E74" s="55"/>
      <c r="F74" s="55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</row>
    <row r="75" spans="1:122" s="5" customFormat="1" ht="27" customHeight="1" x14ac:dyDescent="0.25">
      <c r="A75" s="57" t="s">
        <v>546</v>
      </c>
      <c r="B75" s="67"/>
      <c r="C75" s="2">
        <v>1400</v>
      </c>
      <c r="D75" s="58" t="s">
        <v>9</v>
      </c>
      <c r="E75" s="55" t="s">
        <v>14</v>
      </c>
      <c r="F75" s="55" t="s">
        <v>14</v>
      </c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</row>
    <row r="76" spans="1:122" s="10" customFormat="1" ht="36.75" customHeight="1" x14ac:dyDescent="0.25">
      <c r="A76" s="1" t="s">
        <v>21</v>
      </c>
      <c r="B76" s="64" t="s">
        <v>22</v>
      </c>
      <c r="C76" s="2"/>
      <c r="D76" s="90"/>
      <c r="E76" s="78"/>
      <c r="F76" s="78"/>
    </row>
    <row r="77" spans="1:122" s="5" customFormat="1" ht="27" customHeight="1" x14ac:dyDescent="0.25">
      <c r="A77" s="147" t="s">
        <v>410</v>
      </c>
      <c r="B77" s="148" t="s">
        <v>411</v>
      </c>
      <c r="C77" s="60">
        <v>300</v>
      </c>
      <c r="D77" s="149" t="s">
        <v>9</v>
      </c>
      <c r="E77" s="73" t="s">
        <v>26</v>
      </c>
      <c r="F77" s="73" t="s">
        <v>26</v>
      </c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</row>
    <row r="78" spans="1:122" s="5" customFormat="1" ht="36" x14ac:dyDescent="0.25">
      <c r="A78" s="147" t="s">
        <v>433</v>
      </c>
      <c r="B78" s="148" t="s">
        <v>432</v>
      </c>
      <c r="C78" s="60">
        <v>180</v>
      </c>
      <c r="D78" s="149" t="s">
        <v>9</v>
      </c>
      <c r="E78" s="73" t="s">
        <v>26</v>
      </c>
      <c r="F78" s="73" t="s">
        <v>26</v>
      </c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150"/>
      <c r="DM78" s="150"/>
      <c r="DN78" s="150"/>
      <c r="DO78" s="150"/>
      <c r="DP78" s="150"/>
      <c r="DQ78" s="150"/>
      <c r="DR78" s="150"/>
    </row>
    <row r="79" spans="1:122" s="5" customFormat="1" ht="70.5" customHeight="1" x14ac:dyDescent="0.25">
      <c r="A79" s="151" t="s">
        <v>454</v>
      </c>
      <c r="B79" s="152" t="s">
        <v>455</v>
      </c>
      <c r="C79" s="60">
        <v>835</v>
      </c>
      <c r="D79" s="153" t="s">
        <v>9</v>
      </c>
      <c r="E79" s="63" t="s">
        <v>10</v>
      </c>
      <c r="F79" s="63" t="s">
        <v>10</v>
      </c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</row>
    <row r="80" spans="1:122" s="5" customFormat="1" ht="24" x14ac:dyDescent="0.25">
      <c r="A80" s="151" t="s">
        <v>565</v>
      </c>
      <c r="B80" s="152" t="s">
        <v>564</v>
      </c>
      <c r="C80" s="60">
        <v>30</v>
      </c>
      <c r="D80" s="58" t="s">
        <v>9</v>
      </c>
      <c r="E80" s="63" t="s">
        <v>11</v>
      </c>
      <c r="F80" s="63" t="s">
        <v>11</v>
      </c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</row>
    <row r="81" spans="1:122" s="5" customFormat="1" ht="15.75" customHeight="1" x14ac:dyDescent="0.25">
      <c r="A81" s="151" t="s">
        <v>588</v>
      </c>
      <c r="B81" s="152" t="s">
        <v>374</v>
      </c>
      <c r="C81" s="60">
        <v>90</v>
      </c>
      <c r="D81" s="58" t="s">
        <v>9</v>
      </c>
      <c r="E81" s="63" t="s">
        <v>182</v>
      </c>
      <c r="F81" s="63" t="s">
        <v>182</v>
      </c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0"/>
      <c r="CF81" s="150"/>
      <c r="CG81" s="150"/>
      <c r="CH81" s="150"/>
      <c r="CI81" s="150"/>
      <c r="CJ81" s="150"/>
      <c r="CK81" s="150"/>
      <c r="CL81" s="150"/>
      <c r="CM81" s="150"/>
      <c r="CN81" s="150"/>
      <c r="CO81" s="150"/>
      <c r="CP81" s="150"/>
      <c r="CQ81" s="150"/>
      <c r="CR81" s="150"/>
      <c r="CS81" s="150"/>
      <c r="CT81" s="150"/>
      <c r="CU81" s="150"/>
      <c r="CV81" s="150"/>
      <c r="CW81" s="150"/>
      <c r="CX81" s="150"/>
      <c r="CY81" s="150"/>
      <c r="CZ81" s="150"/>
      <c r="DA81" s="150"/>
      <c r="DB81" s="150"/>
      <c r="DC81" s="150"/>
      <c r="DD81" s="150"/>
      <c r="DE81" s="150"/>
      <c r="DF81" s="150"/>
      <c r="DG81" s="150"/>
      <c r="DH81" s="150"/>
      <c r="DI81" s="150"/>
      <c r="DJ81" s="150"/>
      <c r="DK81" s="150"/>
      <c r="DL81" s="150"/>
      <c r="DM81" s="150"/>
      <c r="DN81" s="150"/>
      <c r="DO81" s="150"/>
      <c r="DP81" s="150"/>
      <c r="DQ81" s="150"/>
      <c r="DR81" s="150"/>
    </row>
    <row r="82" spans="1:122" s="5" customFormat="1" ht="27.75" customHeight="1" x14ac:dyDescent="0.25">
      <c r="A82" s="151" t="s">
        <v>628</v>
      </c>
      <c r="B82" s="152" t="s">
        <v>613</v>
      </c>
      <c r="C82" s="60">
        <v>170</v>
      </c>
      <c r="D82" s="58" t="s">
        <v>9</v>
      </c>
      <c r="E82" s="63" t="s">
        <v>182</v>
      </c>
      <c r="F82" s="63" t="s">
        <v>242</v>
      </c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  <c r="CM82" s="150"/>
      <c r="CN82" s="150"/>
      <c r="CO82" s="150"/>
      <c r="CP82" s="150"/>
      <c r="CQ82" s="150"/>
      <c r="CR82" s="150"/>
      <c r="CS82" s="150"/>
      <c r="CT82" s="150"/>
      <c r="CU82" s="150"/>
      <c r="CV82" s="150"/>
      <c r="CW82" s="150"/>
      <c r="CX82" s="150"/>
      <c r="CY82" s="150"/>
      <c r="CZ82" s="150"/>
      <c r="DA82" s="150"/>
      <c r="DB82" s="150"/>
      <c r="DC82" s="150"/>
      <c r="DD82" s="150"/>
      <c r="DE82" s="150"/>
      <c r="DF82" s="150"/>
      <c r="DG82" s="150"/>
      <c r="DH82" s="150"/>
      <c r="DI82" s="150"/>
      <c r="DJ82" s="150"/>
      <c r="DK82" s="150"/>
      <c r="DL82" s="150"/>
      <c r="DM82" s="150"/>
      <c r="DN82" s="150"/>
      <c r="DO82" s="150"/>
      <c r="DP82" s="150"/>
      <c r="DQ82" s="150"/>
      <c r="DR82" s="150"/>
    </row>
    <row r="83" spans="1:122" s="5" customFormat="1" ht="74.25" customHeight="1" x14ac:dyDescent="0.25">
      <c r="A83" s="151" t="s">
        <v>668</v>
      </c>
      <c r="B83" s="152" t="s">
        <v>669</v>
      </c>
      <c r="C83" s="60">
        <v>572</v>
      </c>
      <c r="D83" s="58" t="s">
        <v>9</v>
      </c>
      <c r="E83" s="63" t="s">
        <v>242</v>
      </c>
      <c r="F83" s="63" t="s">
        <v>161</v>
      </c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  <c r="BS83" s="150"/>
      <c r="BT83" s="150"/>
      <c r="BU83" s="150"/>
      <c r="BV83" s="150"/>
      <c r="BW83" s="150"/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150"/>
      <c r="CK83" s="150"/>
      <c r="CL83" s="150"/>
      <c r="CM83" s="150"/>
      <c r="CN83" s="150"/>
      <c r="CO83" s="150"/>
      <c r="CP83" s="150"/>
      <c r="CQ83" s="150"/>
      <c r="CR83" s="150"/>
      <c r="CS83" s="150"/>
      <c r="CT83" s="150"/>
      <c r="CU83" s="150"/>
      <c r="CV83" s="150"/>
      <c r="CW83" s="150"/>
      <c r="CX83" s="150"/>
      <c r="CY83" s="150"/>
      <c r="CZ83" s="150"/>
      <c r="DA83" s="150"/>
      <c r="DB83" s="150"/>
      <c r="DC83" s="150"/>
      <c r="DD83" s="150"/>
      <c r="DE83" s="150"/>
      <c r="DF83" s="150"/>
      <c r="DG83" s="150"/>
      <c r="DH83" s="150"/>
      <c r="DI83" s="150"/>
      <c r="DJ83" s="150"/>
      <c r="DK83" s="150"/>
      <c r="DL83" s="150"/>
      <c r="DM83" s="150"/>
      <c r="DN83" s="150"/>
      <c r="DO83" s="150"/>
      <c r="DP83" s="150"/>
      <c r="DQ83" s="150"/>
      <c r="DR83" s="150"/>
    </row>
    <row r="84" spans="1:122" s="5" customFormat="1" x14ac:dyDescent="0.25">
      <c r="A84" s="151" t="s">
        <v>790</v>
      </c>
      <c r="B84" s="152" t="s">
        <v>441</v>
      </c>
      <c r="C84" s="60">
        <v>250</v>
      </c>
      <c r="D84" s="58" t="s">
        <v>9</v>
      </c>
      <c r="E84" s="63" t="s">
        <v>161</v>
      </c>
      <c r="F84" s="63" t="s">
        <v>162</v>
      </c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  <c r="BO84" s="150"/>
      <c r="BP84" s="150"/>
      <c r="BQ84" s="150"/>
      <c r="BR84" s="150"/>
      <c r="BS84" s="150"/>
      <c r="BT84" s="150"/>
      <c r="BU84" s="150"/>
      <c r="BV84" s="150"/>
      <c r="BW84" s="150"/>
      <c r="BX84" s="150"/>
      <c r="BY84" s="150"/>
      <c r="BZ84" s="150"/>
      <c r="CA84" s="150"/>
      <c r="CB84" s="150"/>
      <c r="CC84" s="150"/>
      <c r="CD84" s="150"/>
      <c r="CE84" s="150"/>
      <c r="CF84" s="150"/>
      <c r="CG84" s="150"/>
      <c r="CH84" s="150"/>
      <c r="CI84" s="150"/>
      <c r="CJ84" s="150"/>
      <c r="CK84" s="150"/>
      <c r="CL84" s="150"/>
      <c r="CM84" s="150"/>
      <c r="CN84" s="150"/>
      <c r="CO84" s="150"/>
      <c r="CP84" s="150"/>
      <c r="CQ84" s="150"/>
      <c r="CR84" s="150"/>
      <c r="CS84" s="150"/>
      <c r="CT84" s="150"/>
      <c r="CU84" s="150"/>
      <c r="CV84" s="150"/>
      <c r="CW84" s="150"/>
      <c r="CX84" s="150"/>
      <c r="CY84" s="150"/>
      <c r="CZ84" s="150"/>
      <c r="DA84" s="150"/>
      <c r="DB84" s="150"/>
      <c r="DC84" s="150"/>
      <c r="DD84" s="150"/>
      <c r="DE84" s="150"/>
      <c r="DF84" s="150"/>
      <c r="DG84" s="150"/>
      <c r="DH84" s="150"/>
      <c r="DI84" s="150"/>
      <c r="DJ84" s="150"/>
      <c r="DK84" s="150"/>
      <c r="DL84" s="150"/>
      <c r="DM84" s="150"/>
      <c r="DN84" s="150"/>
      <c r="DO84" s="150"/>
      <c r="DP84" s="150"/>
      <c r="DQ84" s="150"/>
      <c r="DR84" s="150"/>
    </row>
    <row r="85" spans="1:122" s="10" customFormat="1" ht="33.75" customHeight="1" x14ac:dyDescent="0.25">
      <c r="A85" s="1" t="s">
        <v>23</v>
      </c>
      <c r="B85" s="64" t="s">
        <v>24</v>
      </c>
      <c r="C85" s="2"/>
      <c r="D85" s="12"/>
      <c r="E85" s="78"/>
      <c r="F85" s="7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</row>
    <row r="86" spans="1:122" s="5" customFormat="1" ht="27" customHeight="1" x14ac:dyDescent="0.25">
      <c r="A86" s="57" t="s">
        <v>408</v>
      </c>
      <c r="B86" s="65" t="s">
        <v>409</v>
      </c>
      <c r="C86" s="42">
        <v>5540</v>
      </c>
      <c r="D86" s="153" t="s">
        <v>9</v>
      </c>
      <c r="E86" s="55" t="s">
        <v>26</v>
      </c>
      <c r="F86" s="3" t="s">
        <v>26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</row>
    <row r="87" spans="1:122" s="5" customFormat="1" ht="24" x14ac:dyDescent="0.25">
      <c r="A87" s="57" t="s">
        <v>629</v>
      </c>
      <c r="B87" s="65" t="s">
        <v>611</v>
      </c>
      <c r="C87" s="42">
        <v>160</v>
      </c>
      <c r="D87" s="58" t="s">
        <v>9</v>
      </c>
      <c r="E87" s="63" t="s">
        <v>182</v>
      </c>
      <c r="F87" s="63" t="s">
        <v>242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</row>
    <row r="88" spans="1:122" s="5" customFormat="1" x14ac:dyDescent="0.25">
      <c r="A88" s="57" t="s">
        <v>683</v>
      </c>
      <c r="B88" s="65"/>
      <c r="C88" s="42">
        <v>400</v>
      </c>
      <c r="D88" s="58" t="s">
        <v>9</v>
      </c>
      <c r="E88" s="63" t="s">
        <v>242</v>
      </c>
      <c r="F88" s="63" t="s">
        <v>161</v>
      </c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</row>
    <row r="89" spans="1:122" s="5" customFormat="1" ht="24" x14ac:dyDescent="0.25">
      <c r="A89" s="57" t="s">
        <v>563</v>
      </c>
      <c r="B89" s="65" t="s">
        <v>566</v>
      </c>
      <c r="C89" s="42">
        <v>70</v>
      </c>
      <c r="D89" s="58" t="s">
        <v>9</v>
      </c>
      <c r="E89" s="63" t="s">
        <v>11</v>
      </c>
      <c r="F89" s="63" t="s">
        <v>11</v>
      </c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</row>
    <row r="90" spans="1:122" s="5" customFormat="1" x14ac:dyDescent="0.25">
      <c r="A90" s="57" t="s">
        <v>764</v>
      </c>
      <c r="B90" s="65" t="s">
        <v>765</v>
      </c>
      <c r="C90" s="42">
        <v>150</v>
      </c>
      <c r="D90" s="58" t="s">
        <v>9</v>
      </c>
      <c r="E90" s="63" t="s">
        <v>161</v>
      </c>
      <c r="F90" s="63" t="s">
        <v>161</v>
      </c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</row>
    <row r="91" spans="1:122" s="5" customFormat="1" x14ac:dyDescent="0.25">
      <c r="A91" s="1" t="s">
        <v>424</v>
      </c>
      <c r="B91" s="64"/>
      <c r="C91" s="2"/>
      <c r="D91" s="58"/>
      <c r="E91" s="55"/>
      <c r="F91" s="55"/>
    </row>
    <row r="92" spans="1:122" s="5" customFormat="1" ht="30" customHeight="1" x14ac:dyDescent="0.25">
      <c r="A92" s="6" t="s">
        <v>429</v>
      </c>
      <c r="B92" s="7" t="s">
        <v>287</v>
      </c>
      <c r="C92" s="2">
        <v>3500</v>
      </c>
      <c r="D92" s="153" t="s">
        <v>9</v>
      </c>
      <c r="E92" s="55" t="s">
        <v>26</v>
      </c>
      <c r="F92" s="3" t="s">
        <v>26</v>
      </c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</row>
    <row r="93" spans="1:122" s="5" customFormat="1" ht="30" customHeight="1" x14ac:dyDescent="0.25">
      <c r="A93" s="6" t="s">
        <v>426</v>
      </c>
      <c r="B93" s="7" t="s">
        <v>479</v>
      </c>
      <c r="C93" s="2">
        <v>1566</v>
      </c>
      <c r="D93" s="75" t="s">
        <v>9</v>
      </c>
      <c r="E93" s="55" t="s">
        <v>26</v>
      </c>
      <c r="F93" s="3" t="s">
        <v>10</v>
      </c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</row>
    <row r="94" spans="1:122" s="5" customFormat="1" ht="35.25" customHeight="1" x14ac:dyDescent="0.25">
      <c r="A94" s="6" t="s">
        <v>579</v>
      </c>
      <c r="B94" s="7" t="s">
        <v>479</v>
      </c>
      <c r="C94" s="2">
        <v>1500</v>
      </c>
      <c r="D94" s="75" t="s">
        <v>9</v>
      </c>
      <c r="E94" s="55" t="s">
        <v>11</v>
      </c>
      <c r="F94" s="3" t="s">
        <v>182</v>
      </c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</row>
    <row r="95" spans="1:122" s="5" customFormat="1" ht="25.5" customHeight="1" x14ac:dyDescent="0.25">
      <c r="A95" s="6" t="s">
        <v>598</v>
      </c>
      <c r="B95" s="7" t="s">
        <v>479</v>
      </c>
      <c r="C95" s="2">
        <v>240</v>
      </c>
      <c r="D95" s="75" t="s">
        <v>9</v>
      </c>
      <c r="E95" s="55" t="s">
        <v>182</v>
      </c>
      <c r="F95" s="3" t="s">
        <v>182</v>
      </c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</row>
    <row r="96" spans="1:122" s="5" customFormat="1" ht="42" customHeight="1" x14ac:dyDescent="0.25">
      <c r="A96" s="6" t="s">
        <v>666</v>
      </c>
      <c r="B96" s="7" t="s">
        <v>479</v>
      </c>
      <c r="C96" s="2">
        <v>1936</v>
      </c>
      <c r="D96" s="75" t="s">
        <v>9</v>
      </c>
      <c r="E96" s="55" t="s">
        <v>242</v>
      </c>
      <c r="F96" s="3" t="s">
        <v>161</v>
      </c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</row>
    <row r="97" spans="1:122" s="5" customFormat="1" ht="25.5" customHeight="1" x14ac:dyDescent="0.25">
      <c r="A97" s="6" t="s">
        <v>776</v>
      </c>
      <c r="B97" s="7" t="s">
        <v>479</v>
      </c>
      <c r="C97" s="2">
        <f>960+100</f>
        <v>1060</v>
      </c>
      <c r="D97" s="75" t="s">
        <v>9</v>
      </c>
      <c r="E97" s="55"/>
      <c r="F97" s="3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</row>
    <row r="98" spans="1:122" s="10" customFormat="1" ht="25.5" x14ac:dyDescent="0.25">
      <c r="A98" s="1" t="s">
        <v>488</v>
      </c>
      <c r="B98" s="89"/>
      <c r="C98" s="2"/>
      <c r="D98" s="75"/>
      <c r="E98" s="7"/>
      <c r="F98" s="7"/>
    </row>
    <row r="99" spans="1:122" s="5" customFormat="1" x14ac:dyDescent="0.25">
      <c r="A99" s="57" t="s">
        <v>490</v>
      </c>
      <c r="B99" s="64" t="s">
        <v>489</v>
      </c>
      <c r="C99" s="2">
        <f>875+875</f>
        <v>1750</v>
      </c>
      <c r="D99" s="75" t="s">
        <v>9</v>
      </c>
      <c r="E99" s="55" t="s">
        <v>10</v>
      </c>
      <c r="F99" s="3" t="s">
        <v>10</v>
      </c>
    </row>
    <row r="100" spans="1:122" s="5" customFormat="1" ht="30.75" customHeight="1" x14ac:dyDescent="0.25">
      <c r="A100" s="6" t="s">
        <v>385</v>
      </c>
      <c r="B100" s="65" t="s">
        <v>25</v>
      </c>
      <c r="C100" s="2">
        <v>19670</v>
      </c>
      <c r="D100" s="154" t="s">
        <v>9</v>
      </c>
      <c r="E100" s="8" t="s">
        <v>26</v>
      </c>
      <c r="F100" s="8" t="s">
        <v>10</v>
      </c>
      <c r="G100" s="76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</row>
    <row r="101" spans="1:122" s="5" customFormat="1" ht="21.75" customHeight="1" x14ac:dyDescent="0.25">
      <c r="A101" s="6" t="s">
        <v>526</v>
      </c>
      <c r="B101" s="65" t="s">
        <v>527</v>
      </c>
      <c r="C101" s="2">
        <v>56.7</v>
      </c>
      <c r="D101" s="154" t="s">
        <v>9</v>
      </c>
      <c r="E101" s="8" t="s">
        <v>10</v>
      </c>
      <c r="F101" s="8" t="s">
        <v>10</v>
      </c>
      <c r="G101" s="76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</row>
    <row r="102" spans="1:122" s="5" customFormat="1" ht="21.75" customHeight="1" x14ac:dyDescent="0.25">
      <c r="A102" s="6" t="s">
        <v>642</v>
      </c>
      <c r="B102" s="65" t="s">
        <v>641</v>
      </c>
      <c r="C102" s="2">
        <v>375</v>
      </c>
      <c r="D102" s="154" t="s">
        <v>9</v>
      </c>
      <c r="E102" s="8" t="s">
        <v>182</v>
      </c>
      <c r="F102" s="8" t="s">
        <v>182</v>
      </c>
      <c r="G102" s="76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</row>
    <row r="103" spans="1:122" s="5" customFormat="1" ht="21.75" customHeight="1" x14ac:dyDescent="0.25">
      <c r="A103" s="6" t="s">
        <v>630</v>
      </c>
      <c r="B103" s="65" t="s">
        <v>631</v>
      </c>
      <c r="C103" s="2">
        <v>2520</v>
      </c>
      <c r="D103" s="154" t="s">
        <v>9</v>
      </c>
      <c r="E103" s="8" t="s">
        <v>242</v>
      </c>
      <c r="F103" s="8" t="s">
        <v>242</v>
      </c>
      <c r="G103" s="76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</row>
    <row r="104" spans="1:122" s="5" customFormat="1" ht="21.75" customHeight="1" x14ac:dyDescent="0.25">
      <c r="A104" s="6" t="s">
        <v>645</v>
      </c>
      <c r="B104" s="65" t="s">
        <v>627</v>
      </c>
      <c r="C104" s="2">
        <v>900</v>
      </c>
      <c r="D104" s="154" t="s">
        <v>9</v>
      </c>
      <c r="E104" s="8" t="s">
        <v>242</v>
      </c>
      <c r="F104" s="8" t="s">
        <v>242</v>
      </c>
      <c r="G104" s="76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</row>
    <row r="105" spans="1:122" s="5" customFormat="1" ht="37.5" customHeight="1" x14ac:dyDescent="0.25">
      <c r="A105" s="1" t="s">
        <v>487</v>
      </c>
      <c r="B105" s="64"/>
      <c r="C105" s="2"/>
      <c r="D105" s="15"/>
      <c r="E105" s="55"/>
      <c r="F105" s="55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</row>
    <row r="106" spans="1:122" s="5" customFormat="1" x14ac:dyDescent="0.25">
      <c r="A106" s="57" t="s">
        <v>491</v>
      </c>
      <c r="B106" s="64" t="s">
        <v>27</v>
      </c>
      <c r="C106" s="2">
        <v>2000</v>
      </c>
      <c r="D106" s="75" t="s">
        <v>9</v>
      </c>
      <c r="E106" s="55" t="s">
        <v>10</v>
      </c>
      <c r="F106" s="3" t="s">
        <v>10</v>
      </c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</row>
    <row r="107" spans="1:122" s="10" customFormat="1" x14ac:dyDescent="0.25">
      <c r="A107" s="1" t="s">
        <v>28</v>
      </c>
      <c r="B107" s="89"/>
      <c r="C107" s="2"/>
      <c r="D107" s="12"/>
      <c r="E107" s="12"/>
      <c r="F107" s="12"/>
    </row>
    <row r="108" spans="1:122" s="5" customFormat="1" ht="43.5" customHeight="1" x14ac:dyDescent="0.25">
      <c r="A108" s="6" t="s">
        <v>723</v>
      </c>
      <c r="B108" s="65" t="s">
        <v>707</v>
      </c>
      <c r="C108" s="2">
        <v>440</v>
      </c>
      <c r="D108" s="75" t="s">
        <v>9</v>
      </c>
      <c r="E108" s="8" t="s">
        <v>161</v>
      </c>
      <c r="F108" s="8" t="s">
        <v>161</v>
      </c>
      <c r="G108" s="76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</row>
    <row r="109" spans="1:122" s="5" customFormat="1" ht="43.5" customHeight="1" x14ac:dyDescent="0.25">
      <c r="A109" s="6" t="s">
        <v>706</v>
      </c>
      <c r="B109" s="65" t="s">
        <v>707</v>
      </c>
      <c r="C109" s="2">
        <f>1140-C108</f>
        <v>700</v>
      </c>
      <c r="D109" s="75" t="s">
        <v>9</v>
      </c>
      <c r="E109" s="8" t="s">
        <v>161</v>
      </c>
      <c r="F109" s="8" t="s">
        <v>161</v>
      </c>
      <c r="G109" s="76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</row>
    <row r="110" spans="1:122" s="5" customFormat="1" ht="20.25" customHeight="1" x14ac:dyDescent="0.25">
      <c r="A110" s="1" t="s">
        <v>29</v>
      </c>
      <c r="B110" s="64"/>
      <c r="C110" s="2"/>
      <c r="D110" s="58"/>
      <c r="E110" s="58"/>
      <c r="F110" s="58"/>
    </row>
    <row r="111" spans="1:122" s="5" customFormat="1" ht="18" customHeight="1" x14ac:dyDescent="0.25">
      <c r="A111" s="57" t="s">
        <v>492</v>
      </c>
      <c r="B111" s="64" t="s">
        <v>486</v>
      </c>
      <c r="C111" s="2">
        <v>360</v>
      </c>
      <c r="D111" s="58" t="s">
        <v>9</v>
      </c>
      <c r="E111" s="58" t="s">
        <v>10</v>
      </c>
      <c r="F111" s="4" t="s">
        <v>10</v>
      </c>
    </row>
    <row r="112" spans="1:122" s="5" customFormat="1" ht="18" customHeight="1" x14ac:dyDescent="0.25">
      <c r="A112" s="57" t="s">
        <v>572</v>
      </c>
      <c r="B112" s="64" t="s">
        <v>556</v>
      </c>
      <c r="C112" s="2">
        <v>200</v>
      </c>
      <c r="D112" s="58" t="s">
        <v>9</v>
      </c>
      <c r="E112" s="58" t="s">
        <v>11</v>
      </c>
      <c r="F112" s="4" t="s">
        <v>11</v>
      </c>
    </row>
    <row r="113" spans="1:122" s="5" customFormat="1" ht="30" customHeight="1" x14ac:dyDescent="0.25">
      <c r="A113" s="1" t="s">
        <v>30</v>
      </c>
      <c r="B113" s="64"/>
      <c r="C113" s="2"/>
      <c r="D113" s="15"/>
      <c r="E113" s="55"/>
      <c r="F113" s="55"/>
    </row>
    <row r="114" spans="1:122" s="10" customFormat="1" ht="42.75" customHeight="1" x14ac:dyDescent="0.25">
      <c r="A114" s="57" t="s">
        <v>166</v>
      </c>
      <c r="B114" s="69" t="s">
        <v>167</v>
      </c>
      <c r="C114" s="2">
        <v>900</v>
      </c>
      <c r="D114" s="58" t="s">
        <v>9</v>
      </c>
      <c r="E114" s="55" t="s">
        <v>14</v>
      </c>
      <c r="F114" s="55" t="s">
        <v>14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</row>
    <row r="115" spans="1:122" s="5" customFormat="1" ht="29.25" customHeight="1" x14ac:dyDescent="0.25">
      <c r="A115" s="6" t="s">
        <v>31</v>
      </c>
      <c r="B115" s="64" t="s">
        <v>32</v>
      </c>
      <c r="C115" s="2">
        <v>150</v>
      </c>
      <c r="D115" s="58" t="s">
        <v>9</v>
      </c>
      <c r="E115" s="55" t="s">
        <v>14</v>
      </c>
      <c r="F115" s="55" t="s">
        <v>14</v>
      </c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</row>
    <row r="116" spans="1:122" s="5" customFormat="1" ht="25.5" x14ac:dyDescent="0.25">
      <c r="A116" s="6" t="s">
        <v>452</v>
      </c>
      <c r="B116" s="64" t="s">
        <v>403</v>
      </c>
      <c r="C116" s="2">
        <v>2700</v>
      </c>
      <c r="D116" s="58" t="s">
        <v>9</v>
      </c>
      <c r="E116" s="55" t="s">
        <v>26</v>
      </c>
      <c r="F116" s="55" t="s">
        <v>26</v>
      </c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</row>
    <row r="117" spans="1:122" s="5" customFormat="1" ht="22.5" customHeight="1" x14ac:dyDescent="0.25">
      <c r="A117" s="6" t="s">
        <v>401</v>
      </c>
      <c r="B117" s="64" t="s">
        <v>402</v>
      </c>
      <c r="C117" s="2">
        <v>1700</v>
      </c>
      <c r="D117" s="58" t="s">
        <v>9</v>
      </c>
      <c r="E117" s="55" t="s">
        <v>26</v>
      </c>
      <c r="F117" s="55" t="s">
        <v>26</v>
      </c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</row>
    <row r="118" spans="1:122" s="5" customFormat="1" ht="28.5" customHeight="1" x14ac:dyDescent="0.25">
      <c r="A118" s="6" t="s">
        <v>528</v>
      </c>
      <c r="B118" s="64" t="s">
        <v>403</v>
      </c>
      <c r="C118" s="2">
        <v>3000</v>
      </c>
      <c r="D118" s="58" t="s">
        <v>9</v>
      </c>
      <c r="E118" s="55" t="s">
        <v>10</v>
      </c>
      <c r="F118" s="55" t="s">
        <v>10</v>
      </c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</row>
    <row r="119" spans="1:122" s="5" customFormat="1" ht="28.5" customHeight="1" x14ac:dyDescent="0.25">
      <c r="A119" s="6" t="s">
        <v>602</v>
      </c>
      <c r="B119" s="64" t="s">
        <v>403</v>
      </c>
      <c r="C119" s="2">
        <v>2100</v>
      </c>
      <c r="D119" s="58" t="s">
        <v>9</v>
      </c>
      <c r="E119" s="55" t="s">
        <v>182</v>
      </c>
      <c r="F119" s="55" t="s">
        <v>182</v>
      </c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</row>
    <row r="120" spans="1:122" s="5" customFormat="1" ht="27" customHeight="1" x14ac:dyDescent="0.25">
      <c r="A120" s="6" t="s">
        <v>589</v>
      </c>
      <c r="B120" s="64" t="s">
        <v>590</v>
      </c>
      <c r="C120" s="2">
        <v>560</v>
      </c>
      <c r="D120" s="58" t="s">
        <v>9</v>
      </c>
      <c r="E120" s="55" t="s">
        <v>182</v>
      </c>
      <c r="F120" s="55" t="s">
        <v>182</v>
      </c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</row>
    <row r="121" spans="1:122" s="5" customFormat="1" ht="27" customHeight="1" x14ac:dyDescent="0.25">
      <c r="A121" s="6" t="s">
        <v>644</v>
      </c>
      <c r="B121" s="64" t="s">
        <v>402</v>
      </c>
      <c r="C121" s="2">
        <v>63</v>
      </c>
      <c r="D121" s="58" t="s">
        <v>9</v>
      </c>
      <c r="E121" s="55" t="s">
        <v>182</v>
      </c>
      <c r="F121" s="55" t="s">
        <v>242</v>
      </c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</row>
    <row r="122" spans="1:122" s="5" customFormat="1" ht="50.25" customHeight="1" x14ac:dyDescent="0.25">
      <c r="A122" s="6" t="s">
        <v>667</v>
      </c>
      <c r="B122" s="64" t="s">
        <v>402</v>
      </c>
      <c r="C122" s="2">
        <v>412</v>
      </c>
      <c r="D122" s="58" t="s">
        <v>9</v>
      </c>
      <c r="E122" s="55" t="s">
        <v>242</v>
      </c>
      <c r="F122" s="55" t="s">
        <v>161</v>
      </c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</row>
    <row r="123" spans="1:122" s="5" customFormat="1" ht="23.25" customHeight="1" x14ac:dyDescent="0.25">
      <c r="A123" s="6" t="s">
        <v>673</v>
      </c>
      <c r="B123" s="64" t="s">
        <v>402</v>
      </c>
      <c r="C123" s="2">
        <v>83</v>
      </c>
      <c r="D123" s="58" t="s">
        <v>9</v>
      </c>
      <c r="E123" s="55" t="s">
        <v>242</v>
      </c>
      <c r="F123" s="55" t="s">
        <v>161</v>
      </c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</row>
    <row r="124" spans="1:122" s="5" customFormat="1" ht="42" customHeight="1" x14ac:dyDescent="0.25">
      <c r="A124" s="6" t="s">
        <v>705</v>
      </c>
      <c r="B124" s="64" t="s">
        <v>402</v>
      </c>
      <c r="C124" s="2">
        <v>4190</v>
      </c>
      <c r="D124" s="58" t="s">
        <v>9</v>
      </c>
      <c r="E124" s="55" t="s">
        <v>242</v>
      </c>
      <c r="F124" s="55" t="s">
        <v>161</v>
      </c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</row>
    <row r="125" spans="1:122" s="5" customFormat="1" ht="24" x14ac:dyDescent="0.25">
      <c r="A125" s="6" t="s">
        <v>734</v>
      </c>
      <c r="B125" s="64" t="s">
        <v>733</v>
      </c>
      <c r="C125" s="2">
        <v>5600</v>
      </c>
      <c r="D125" s="58" t="s">
        <v>9</v>
      </c>
      <c r="E125" s="55" t="s">
        <v>161</v>
      </c>
      <c r="F125" s="55" t="s">
        <v>161</v>
      </c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</row>
    <row r="126" spans="1:122" s="5" customFormat="1" ht="24" x14ac:dyDescent="0.25">
      <c r="A126" s="6" t="s">
        <v>738</v>
      </c>
      <c r="B126" s="64" t="s">
        <v>735</v>
      </c>
      <c r="C126" s="2">
        <f>7600+4010</f>
        <v>11610</v>
      </c>
      <c r="D126" s="58" t="s">
        <v>9</v>
      </c>
      <c r="E126" s="55" t="s">
        <v>161</v>
      </c>
      <c r="F126" s="55" t="s">
        <v>161</v>
      </c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</row>
    <row r="127" spans="1:122" s="5" customFormat="1" ht="25.5" x14ac:dyDescent="0.25">
      <c r="A127" s="6" t="s">
        <v>737</v>
      </c>
      <c r="B127" s="64" t="s">
        <v>736</v>
      </c>
      <c r="C127" s="2"/>
      <c r="D127" s="58" t="s">
        <v>9</v>
      </c>
      <c r="E127" s="55" t="s">
        <v>161</v>
      </c>
      <c r="F127" s="55" t="s">
        <v>161</v>
      </c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</row>
    <row r="128" spans="1:122" s="5" customFormat="1" ht="21.75" customHeight="1" x14ac:dyDescent="0.25">
      <c r="A128" s="6" t="s">
        <v>715</v>
      </c>
      <c r="B128" s="64" t="s">
        <v>402</v>
      </c>
      <c r="C128" s="2">
        <v>750</v>
      </c>
      <c r="D128" s="58" t="s">
        <v>9</v>
      </c>
      <c r="E128" s="55" t="s">
        <v>161</v>
      </c>
      <c r="F128" s="55" t="s">
        <v>161</v>
      </c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</row>
    <row r="129" spans="1:122" s="5" customFormat="1" ht="21.75" customHeight="1" x14ac:dyDescent="0.25">
      <c r="A129" s="6" t="s">
        <v>716</v>
      </c>
      <c r="B129" s="64" t="s">
        <v>402</v>
      </c>
      <c r="C129" s="2">
        <v>500</v>
      </c>
      <c r="D129" s="58" t="s">
        <v>9</v>
      </c>
      <c r="E129" s="55" t="s">
        <v>161</v>
      </c>
      <c r="F129" s="55" t="s">
        <v>161</v>
      </c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</row>
    <row r="130" spans="1:122" s="5" customFormat="1" ht="21.75" customHeight="1" x14ac:dyDescent="0.25">
      <c r="A130" s="6" t="s">
        <v>732</v>
      </c>
      <c r="B130" s="64" t="s">
        <v>403</v>
      </c>
      <c r="C130" s="2">
        <v>2000</v>
      </c>
      <c r="D130" s="58" t="s">
        <v>9</v>
      </c>
      <c r="E130" s="55" t="s">
        <v>161</v>
      </c>
      <c r="F130" s="55" t="s">
        <v>161</v>
      </c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</row>
    <row r="131" spans="1:122" s="5" customFormat="1" ht="21.75" customHeight="1" x14ac:dyDescent="0.25">
      <c r="A131" s="6" t="s">
        <v>743</v>
      </c>
      <c r="B131" s="64" t="s">
        <v>771</v>
      </c>
      <c r="C131" s="2">
        <v>740</v>
      </c>
      <c r="D131" s="58" t="s">
        <v>9</v>
      </c>
      <c r="E131" s="55" t="s">
        <v>161</v>
      </c>
      <c r="F131" s="55" t="s">
        <v>161</v>
      </c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</row>
    <row r="132" spans="1:122" s="5" customFormat="1" ht="21.75" customHeight="1" x14ac:dyDescent="0.25">
      <c r="A132" s="6" t="s">
        <v>756</v>
      </c>
      <c r="B132" s="64" t="s">
        <v>403</v>
      </c>
      <c r="C132" s="2">
        <v>3600</v>
      </c>
      <c r="D132" s="58" t="s">
        <v>9</v>
      </c>
      <c r="E132" s="55" t="s">
        <v>161</v>
      </c>
      <c r="F132" s="55" t="s">
        <v>161</v>
      </c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</row>
    <row r="133" spans="1:122" s="5" customFormat="1" ht="24" x14ac:dyDescent="0.25">
      <c r="A133" s="6" t="s">
        <v>775</v>
      </c>
      <c r="B133" s="64" t="s">
        <v>403</v>
      </c>
      <c r="C133" s="2">
        <v>10100</v>
      </c>
      <c r="D133" s="58" t="s">
        <v>9</v>
      </c>
      <c r="E133" s="55" t="s">
        <v>161</v>
      </c>
      <c r="F133" s="55" t="s">
        <v>162</v>
      </c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</row>
    <row r="134" spans="1:122" s="5" customFormat="1" ht="24" x14ac:dyDescent="0.25">
      <c r="A134" s="6" t="s">
        <v>777</v>
      </c>
      <c r="B134" s="64" t="s">
        <v>736</v>
      </c>
      <c r="C134" s="2">
        <f>8700+6600</f>
        <v>15300</v>
      </c>
      <c r="D134" s="58" t="s">
        <v>9</v>
      </c>
      <c r="E134" s="55" t="s">
        <v>161</v>
      </c>
      <c r="F134" s="55" t="s">
        <v>162</v>
      </c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</row>
    <row r="135" spans="1:122" s="5" customFormat="1" ht="24" x14ac:dyDescent="0.25">
      <c r="A135" s="6" t="s">
        <v>778</v>
      </c>
      <c r="B135" s="64" t="s">
        <v>402</v>
      </c>
      <c r="C135" s="2">
        <f>2940+360</f>
        <v>3300</v>
      </c>
      <c r="D135" s="58" t="s">
        <v>9</v>
      </c>
      <c r="E135" s="55" t="s">
        <v>161</v>
      </c>
      <c r="F135" s="55" t="s">
        <v>162</v>
      </c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</row>
    <row r="136" spans="1:122" s="5" customFormat="1" x14ac:dyDescent="0.25">
      <c r="A136" s="1" t="s">
        <v>33</v>
      </c>
      <c r="B136" s="64"/>
      <c r="C136" s="2"/>
      <c r="D136" s="58"/>
      <c r="E136" s="58"/>
      <c r="F136" s="58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</row>
    <row r="137" spans="1:122" s="5" customFormat="1" ht="25.5" x14ac:dyDescent="0.25">
      <c r="A137" s="57" t="s">
        <v>757</v>
      </c>
      <c r="B137" s="91" t="s">
        <v>758</v>
      </c>
      <c r="C137" s="2">
        <v>6500</v>
      </c>
      <c r="D137" s="58" t="s">
        <v>759</v>
      </c>
      <c r="E137" s="55" t="s">
        <v>161</v>
      </c>
      <c r="F137" s="55" t="s">
        <v>161</v>
      </c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</row>
    <row r="138" spans="1:122" s="5" customFormat="1" ht="36" x14ac:dyDescent="0.25">
      <c r="A138" s="1" t="s">
        <v>34</v>
      </c>
      <c r="B138" s="64" t="s">
        <v>35</v>
      </c>
      <c r="C138" s="2"/>
      <c r="D138" s="58"/>
      <c r="E138" s="55"/>
      <c r="F138" s="55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</row>
    <row r="139" spans="1:122" s="5" customFormat="1" x14ac:dyDescent="0.25">
      <c r="A139" s="57" t="s">
        <v>36</v>
      </c>
      <c r="B139" s="64" t="s">
        <v>37</v>
      </c>
      <c r="C139" s="2">
        <v>60000</v>
      </c>
      <c r="D139" s="58" t="s">
        <v>9</v>
      </c>
      <c r="E139" s="55" t="s">
        <v>14</v>
      </c>
      <c r="F139" s="55" t="s">
        <v>38</v>
      </c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</row>
    <row r="140" spans="1:122" s="5" customFormat="1" ht="24.75" customHeight="1" x14ac:dyDescent="0.25">
      <c r="A140" s="1" t="s">
        <v>39</v>
      </c>
      <c r="B140" s="64" t="s">
        <v>40</v>
      </c>
      <c r="C140" s="2"/>
      <c r="D140" s="58"/>
      <c r="E140" s="58"/>
      <c r="F140" s="58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</row>
    <row r="141" spans="1:122" s="5" customFormat="1" ht="38.25" customHeight="1" x14ac:dyDescent="0.25">
      <c r="A141" s="11" t="s">
        <v>41</v>
      </c>
      <c r="B141" s="64" t="s">
        <v>42</v>
      </c>
      <c r="C141" s="2">
        <v>50000</v>
      </c>
      <c r="D141" s="58" t="s">
        <v>9</v>
      </c>
      <c r="E141" s="58" t="s">
        <v>38</v>
      </c>
      <c r="F141" s="58" t="s">
        <v>38</v>
      </c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</row>
    <row r="142" spans="1:122" s="10" customFormat="1" ht="24" x14ac:dyDescent="0.25">
      <c r="A142" s="92" t="s">
        <v>620</v>
      </c>
      <c r="B142" s="64" t="s">
        <v>621</v>
      </c>
      <c r="C142" s="2"/>
      <c r="D142" s="12"/>
      <c r="E142" s="12"/>
      <c r="F142" s="12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</row>
    <row r="143" spans="1:122" s="5" customFormat="1" ht="38.25" customHeight="1" x14ac:dyDescent="0.25">
      <c r="A143" s="11" t="s">
        <v>633</v>
      </c>
      <c r="B143" s="64"/>
      <c r="C143" s="2">
        <v>9900</v>
      </c>
      <c r="D143" s="58" t="s">
        <v>9</v>
      </c>
      <c r="E143" s="58" t="s">
        <v>242</v>
      </c>
      <c r="F143" s="58" t="s">
        <v>242</v>
      </c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</row>
    <row r="144" spans="1:122" s="5" customFormat="1" ht="26.25" customHeight="1" x14ac:dyDescent="0.25">
      <c r="A144" s="1" t="s">
        <v>44</v>
      </c>
      <c r="B144" s="64" t="s">
        <v>45</v>
      </c>
      <c r="C144" s="2"/>
      <c r="D144" s="58"/>
      <c r="E144" s="55"/>
      <c r="F144" s="55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</row>
    <row r="145" spans="1:122" s="5" customFormat="1" ht="27.75" customHeight="1" x14ac:dyDescent="0.25">
      <c r="A145" s="57" t="s">
        <v>46</v>
      </c>
      <c r="B145" s="64"/>
      <c r="C145" s="2">
        <v>17500</v>
      </c>
      <c r="D145" s="58" t="s">
        <v>9</v>
      </c>
      <c r="E145" s="58"/>
      <c r="F145" s="58"/>
    </row>
    <row r="146" spans="1:122" s="5" customFormat="1" ht="18" customHeight="1" x14ac:dyDescent="0.25">
      <c r="A146" s="57" t="s">
        <v>47</v>
      </c>
      <c r="B146" s="64"/>
      <c r="C146" s="2">
        <v>1000</v>
      </c>
      <c r="D146" s="58" t="s">
        <v>9</v>
      </c>
      <c r="E146" s="58"/>
      <c r="F146" s="58"/>
    </row>
    <row r="147" spans="1:122" s="5" customFormat="1" ht="32.25" customHeight="1" x14ac:dyDescent="0.25">
      <c r="A147" s="57" t="s">
        <v>48</v>
      </c>
      <c r="B147" s="64"/>
      <c r="C147" s="2">
        <v>5000</v>
      </c>
      <c r="D147" s="58" t="s">
        <v>9</v>
      </c>
      <c r="E147" s="58"/>
      <c r="F147" s="58"/>
    </row>
    <row r="148" spans="1:122" s="5" customFormat="1" ht="23.25" customHeight="1" x14ac:dyDescent="0.25">
      <c r="A148" s="1" t="s">
        <v>459</v>
      </c>
      <c r="B148" s="64"/>
      <c r="C148" s="2"/>
      <c r="D148" s="58"/>
      <c r="E148" s="55"/>
      <c r="F148" s="55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</row>
    <row r="149" spans="1:122" s="5" customFormat="1" ht="27.75" customHeight="1" x14ac:dyDescent="0.25">
      <c r="A149" s="57" t="s">
        <v>370</v>
      </c>
      <c r="B149" s="64" t="s">
        <v>371</v>
      </c>
      <c r="C149" s="2">
        <v>9100</v>
      </c>
      <c r="D149" s="58" t="s">
        <v>9</v>
      </c>
      <c r="E149" s="58" t="s">
        <v>14</v>
      </c>
      <c r="F149" s="58" t="s">
        <v>372</v>
      </c>
    </row>
    <row r="150" spans="1:122" s="5" customFormat="1" ht="24" x14ac:dyDescent="0.25">
      <c r="A150" s="57" t="s">
        <v>435</v>
      </c>
      <c r="B150" s="65" t="s">
        <v>434</v>
      </c>
      <c r="C150" s="2">
        <v>870</v>
      </c>
      <c r="D150" s="58" t="s">
        <v>9</v>
      </c>
      <c r="E150" s="55" t="s">
        <v>26</v>
      </c>
      <c r="F150" s="3" t="s">
        <v>26</v>
      </c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</row>
    <row r="151" spans="1:122" s="5" customFormat="1" ht="31.5" customHeight="1" x14ac:dyDescent="0.25">
      <c r="A151" s="57" t="s">
        <v>425</v>
      </c>
      <c r="B151" s="65" t="s">
        <v>419</v>
      </c>
      <c r="C151" s="2">
        <v>600</v>
      </c>
      <c r="D151" s="58" t="s">
        <v>9</v>
      </c>
      <c r="E151" s="55" t="s">
        <v>26</v>
      </c>
      <c r="F151" s="55" t="s">
        <v>26</v>
      </c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</row>
    <row r="152" spans="1:122" s="5" customFormat="1" ht="22.5" customHeight="1" x14ac:dyDescent="0.25">
      <c r="A152" s="6" t="s">
        <v>412</v>
      </c>
      <c r="B152" s="64" t="s">
        <v>413</v>
      </c>
      <c r="C152" s="2">
        <v>400</v>
      </c>
      <c r="D152" s="58" t="s">
        <v>9</v>
      </c>
      <c r="E152" s="55" t="s">
        <v>26</v>
      </c>
      <c r="F152" s="55" t="s">
        <v>26</v>
      </c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</row>
    <row r="153" spans="1:122" s="5" customFormat="1" x14ac:dyDescent="0.25">
      <c r="A153" s="1" t="s">
        <v>49</v>
      </c>
      <c r="B153" s="64"/>
      <c r="C153" s="2"/>
      <c r="D153" s="58"/>
      <c r="E153" s="55"/>
      <c r="F153" s="55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</row>
    <row r="154" spans="1:122" s="56" customFormat="1" ht="59.25" customHeight="1" x14ac:dyDescent="0.25">
      <c r="A154" s="1" t="s">
        <v>50</v>
      </c>
      <c r="B154" s="64" t="s">
        <v>51</v>
      </c>
      <c r="C154" s="2"/>
      <c r="D154" s="58"/>
      <c r="E154" s="55"/>
      <c r="F154" s="55"/>
    </row>
    <row r="155" spans="1:122" s="5" customFormat="1" ht="21.75" customHeight="1" x14ac:dyDescent="0.25">
      <c r="A155" s="57" t="s">
        <v>468</v>
      </c>
      <c r="B155" s="64" t="s">
        <v>52</v>
      </c>
      <c r="C155" s="61">
        <f>2586.05*5.6329</f>
        <v>14566.961045000002</v>
      </c>
      <c r="D155" s="58" t="s">
        <v>9</v>
      </c>
      <c r="E155" s="55" t="s">
        <v>10</v>
      </c>
      <c r="F155" s="55" t="s">
        <v>10</v>
      </c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</row>
    <row r="156" spans="1:122" s="5" customFormat="1" ht="21.75" customHeight="1" x14ac:dyDescent="0.25">
      <c r="A156" s="57" t="s">
        <v>506</v>
      </c>
      <c r="B156" s="64" t="s">
        <v>505</v>
      </c>
      <c r="C156" s="61">
        <v>533.32000000000005</v>
      </c>
      <c r="D156" s="58" t="s">
        <v>9</v>
      </c>
      <c r="E156" s="55" t="s">
        <v>10</v>
      </c>
      <c r="F156" s="55" t="s">
        <v>10</v>
      </c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</row>
    <row r="157" spans="1:122" s="5" customFormat="1" ht="36" customHeight="1" x14ac:dyDescent="0.25">
      <c r="A157" s="57" t="s">
        <v>664</v>
      </c>
      <c r="B157" s="64" t="s">
        <v>665</v>
      </c>
      <c r="C157" s="61">
        <v>950</v>
      </c>
      <c r="D157" s="58" t="s">
        <v>9</v>
      </c>
      <c r="E157" s="55" t="s">
        <v>242</v>
      </c>
      <c r="F157" s="55" t="s">
        <v>161</v>
      </c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</row>
    <row r="158" spans="1:122" s="5" customFormat="1" ht="21.75" customHeight="1" x14ac:dyDescent="0.25">
      <c r="A158" s="57" t="s">
        <v>672</v>
      </c>
      <c r="B158" s="64" t="s">
        <v>52</v>
      </c>
      <c r="C158" s="61">
        <v>7100</v>
      </c>
      <c r="D158" s="58" t="s">
        <v>9</v>
      </c>
      <c r="E158" s="55" t="s">
        <v>242</v>
      </c>
      <c r="F158" s="55" t="s">
        <v>242</v>
      </c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</row>
    <row r="159" spans="1:122" s="5" customFormat="1" ht="21.75" customHeight="1" x14ac:dyDescent="0.25">
      <c r="A159" s="57" t="s">
        <v>755</v>
      </c>
      <c r="B159" s="64"/>
      <c r="C159" s="61">
        <f>(2460+43)*5.7006</f>
        <v>14268.601799999999</v>
      </c>
      <c r="D159" s="58" t="s">
        <v>9</v>
      </c>
      <c r="E159" s="55" t="s">
        <v>242</v>
      </c>
      <c r="F159" s="55" t="s">
        <v>242</v>
      </c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</row>
    <row r="160" spans="1:122" s="5" customFormat="1" ht="32.450000000000003" customHeight="1" x14ac:dyDescent="0.25">
      <c r="A160" s="1" t="s">
        <v>54</v>
      </c>
      <c r="B160" s="64" t="s">
        <v>55</v>
      </c>
      <c r="C160" s="2"/>
      <c r="D160" s="58"/>
      <c r="E160" s="55"/>
      <c r="F160" s="55"/>
    </row>
    <row r="161" spans="1:122" s="5" customFormat="1" ht="25.5" x14ac:dyDescent="0.25">
      <c r="A161" s="57" t="s">
        <v>56</v>
      </c>
      <c r="B161" s="65" t="s">
        <v>57</v>
      </c>
      <c r="C161" s="2">
        <v>19000</v>
      </c>
      <c r="D161" s="58" t="s">
        <v>9</v>
      </c>
      <c r="E161" s="55" t="s">
        <v>14</v>
      </c>
      <c r="F161" s="55" t="s">
        <v>14</v>
      </c>
    </row>
    <row r="162" spans="1:122" s="5" customFormat="1" ht="25.5" x14ac:dyDescent="0.25">
      <c r="A162" s="1" t="s">
        <v>794</v>
      </c>
      <c r="B162" s="89" t="s">
        <v>59</v>
      </c>
      <c r="C162" s="77"/>
      <c r="D162" s="155"/>
      <c r="E162" s="156"/>
      <c r="F162" s="156"/>
    </row>
    <row r="163" spans="1:122" s="5" customFormat="1" ht="36" x14ac:dyDescent="0.25">
      <c r="A163" s="57" t="s">
        <v>60</v>
      </c>
      <c r="B163" s="64" t="s">
        <v>61</v>
      </c>
      <c r="C163" s="2"/>
      <c r="D163" s="58"/>
      <c r="E163" s="55"/>
      <c r="F163" s="55"/>
    </row>
    <row r="164" spans="1:122" s="5" customFormat="1" ht="25.5" x14ac:dyDescent="0.25">
      <c r="A164" s="57" t="s">
        <v>678</v>
      </c>
      <c r="B164" s="64" t="s">
        <v>679</v>
      </c>
      <c r="C164" s="2">
        <v>4800</v>
      </c>
      <c r="D164" s="58" t="s">
        <v>9</v>
      </c>
      <c r="E164" s="55" t="s">
        <v>242</v>
      </c>
      <c r="F164" s="55" t="s">
        <v>242</v>
      </c>
    </row>
    <row r="165" spans="1:122" s="5" customFormat="1" ht="24" x14ac:dyDescent="0.25">
      <c r="A165" s="57" t="s">
        <v>58</v>
      </c>
      <c r="B165" s="65" t="s">
        <v>714</v>
      </c>
      <c r="C165" s="2">
        <v>400</v>
      </c>
      <c r="D165" s="58" t="s">
        <v>9</v>
      </c>
      <c r="E165" s="55" t="s">
        <v>14</v>
      </c>
      <c r="F165" s="55" t="s">
        <v>14</v>
      </c>
    </row>
    <row r="166" spans="1:122" s="5" customFormat="1" ht="27.75" customHeight="1" x14ac:dyDescent="0.25">
      <c r="A166" s="57" t="s">
        <v>680</v>
      </c>
      <c r="B166" s="64" t="s">
        <v>679</v>
      </c>
      <c r="C166" s="2">
        <v>6000</v>
      </c>
      <c r="D166" s="58" t="s">
        <v>9</v>
      </c>
      <c r="E166" s="55" t="s">
        <v>242</v>
      </c>
      <c r="F166" s="55" t="s">
        <v>242</v>
      </c>
    </row>
    <row r="167" spans="1:122" s="5" customFormat="1" ht="32.25" customHeight="1" x14ac:dyDescent="0.25">
      <c r="A167" s="57" t="s">
        <v>58</v>
      </c>
      <c r="B167" s="65" t="s">
        <v>714</v>
      </c>
      <c r="C167" s="2">
        <v>800</v>
      </c>
      <c r="D167" s="58" t="s">
        <v>9</v>
      </c>
      <c r="E167" s="55" t="s">
        <v>242</v>
      </c>
      <c r="F167" s="55" t="s">
        <v>161</v>
      </c>
    </row>
    <row r="168" spans="1:122" s="5" customFormat="1" ht="27.75" customHeight="1" x14ac:dyDescent="0.25">
      <c r="A168" s="57" t="s">
        <v>747</v>
      </c>
      <c r="B168" s="64" t="s">
        <v>704</v>
      </c>
      <c r="C168" s="2">
        <f>4000+3500</f>
        <v>7500</v>
      </c>
      <c r="D168" s="58" t="s">
        <v>9</v>
      </c>
      <c r="E168" s="55" t="s">
        <v>242</v>
      </c>
      <c r="F168" s="55" t="s">
        <v>161</v>
      </c>
    </row>
    <row r="169" spans="1:122" s="10" customFormat="1" ht="28.5" customHeight="1" x14ac:dyDescent="0.25">
      <c r="A169" s="1" t="s">
        <v>795</v>
      </c>
      <c r="B169" s="89"/>
      <c r="C169" s="2"/>
      <c r="D169" s="90"/>
      <c r="E169" s="16"/>
      <c r="F169" s="78"/>
    </row>
    <row r="170" spans="1:122" s="5" customFormat="1" ht="34.5" customHeight="1" x14ac:dyDescent="0.25">
      <c r="A170" s="57" t="s">
        <v>524</v>
      </c>
      <c r="B170" s="64" t="s">
        <v>62</v>
      </c>
      <c r="C170" s="2">
        <v>14620</v>
      </c>
      <c r="D170" s="58" t="s">
        <v>9</v>
      </c>
      <c r="E170" s="55" t="s">
        <v>26</v>
      </c>
      <c r="F170" s="55" t="s">
        <v>10</v>
      </c>
    </row>
    <row r="171" spans="1:122" s="5" customFormat="1" ht="25.5" x14ac:dyDescent="0.25">
      <c r="A171" s="57" t="s">
        <v>63</v>
      </c>
      <c r="B171" s="64" t="s">
        <v>64</v>
      </c>
      <c r="C171" s="2">
        <v>8500</v>
      </c>
      <c r="D171" s="58" t="s">
        <v>9</v>
      </c>
      <c r="E171" s="55" t="s">
        <v>26</v>
      </c>
      <c r="F171" s="55" t="s">
        <v>10</v>
      </c>
    </row>
    <row r="172" spans="1:122" s="5" customFormat="1" ht="16.5" customHeight="1" x14ac:dyDescent="0.25">
      <c r="A172" s="57" t="s">
        <v>373</v>
      </c>
      <c r="B172" s="64" t="s">
        <v>374</v>
      </c>
      <c r="C172" s="2">
        <v>100</v>
      </c>
      <c r="D172" s="58" t="s">
        <v>9</v>
      </c>
      <c r="E172" s="55" t="s">
        <v>14</v>
      </c>
      <c r="F172" s="55" t="s">
        <v>26</v>
      </c>
    </row>
    <row r="173" spans="1:122" s="5" customFormat="1" ht="24.75" customHeight="1" x14ac:dyDescent="0.25">
      <c r="A173" s="57" t="s">
        <v>517</v>
      </c>
      <c r="B173" s="64" t="s">
        <v>518</v>
      </c>
      <c r="C173" s="2">
        <v>225</v>
      </c>
      <c r="D173" s="58" t="s">
        <v>9</v>
      </c>
      <c r="E173" s="55" t="s">
        <v>10</v>
      </c>
      <c r="F173" s="55" t="s">
        <v>11</v>
      </c>
    </row>
    <row r="174" spans="1:122" s="5" customFormat="1" ht="24.75" customHeight="1" x14ac:dyDescent="0.25">
      <c r="A174" s="57" t="s">
        <v>539</v>
      </c>
      <c r="B174" s="64" t="s">
        <v>540</v>
      </c>
      <c r="C174" s="2">
        <v>780</v>
      </c>
      <c r="D174" s="58" t="s">
        <v>9</v>
      </c>
      <c r="E174" s="55" t="s">
        <v>11</v>
      </c>
      <c r="F174" s="55" t="s">
        <v>11</v>
      </c>
    </row>
    <row r="175" spans="1:122" s="5" customFormat="1" ht="24.75" customHeight="1" x14ac:dyDescent="0.25">
      <c r="A175" s="57" t="s">
        <v>562</v>
      </c>
      <c r="B175" s="64" t="s">
        <v>561</v>
      </c>
      <c r="C175" s="2">
        <v>100</v>
      </c>
      <c r="D175" s="58" t="s">
        <v>9</v>
      </c>
      <c r="E175" s="55" t="s">
        <v>11</v>
      </c>
      <c r="F175" s="55" t="s">
        <v>11</v>
      </c>
    </row>
    <row r="176" spans="1:122" s="5" customFormat="1" ht="23.25" customHeight="1" x14ac:dyDescent="0.25">
      <c r="A176" s="6" t="s">
        <v>591</v>
      </c>
      <c r="B176" s="64" t="s">
        <v>592</v>
      </c>
      <c r="C176" s="2">
        <v>1500</v>
      </c>
      <c r="D176" s="58" t="s">
        <v>9</v>
      </c>
      <c r="E176" s="55" t="s">
        <v>182</v>
      </c>
      <c r="F176" s="55" t="s">
        <v>182</v>
      </c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</row>
    <row r="177" spans="1:122" s="5" customFormat="1" ht="23.25" customHeight="1" x14ac:dyDescent="0.25">
      <c r="A177" s="6" t="s">
        <v>711</v>
      </c>
      <c r="B177" s="64" t="s">
        <v>593</v>
      </c>
      <c r="C177" s="2">
        <v>1300</v>
      </c>
      <c r="D177" s="58" t="s">
        <v>9</v>
      </c>
      <c r="E177" s="55" t="s">
        <v>182</v>
      </c>
      <c r="F177" s="55" t="s">
        <v>182</v>
      </c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</row>
    <row r="178" spans="1:122" s="5" customFormat="1" ht="22.5" customHeight="1" x14ac:dyDescent="0.25">
      <c r="A178" s="1" t="s">
        <v>65</v>
      </c>
      <c r="B178" s="157"/>
      <c r="C178" s="2"/>
      <c r="D178" s="58"/>
      <c r="E178" s="55"/>
      <c r="F178" s="55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</row>
    <row r="179" spans="1:122" s="5" customFormat="1" ht="44.25" customHeight="1" x14ac:dyDescent="0.25">
      <c r="A179" s="54" t="s">
        <v>66</v>
      </c>
      <c r="B179" s="64" t="s">
        <v>67</v>
      </c>
      <c r="C179" s="2">
        <v>48100</v>
      </c>
      <c r="D179" s="58" t="s">
        <v>9</v>
      </c>
      <c r="E179" s="14" t="s">
        <v>38</v>
      </c>
      <c r="F179" s="14" t="s">
        <v>38</v>
      </c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</row>
    <row r="180" spans="1:122" s="5" customFormat="1" ht="48.75" customHeight="1" x14ac:dyDescent="0.25">
      <c r="A180" s="57" t="s">
        <v>68</v>
      </c>
      <c r="B180" s="64" t="s">
        <v>69</v>
      </c>
      <c r="C180" s="2">
        <v>26000</v>
      </c>
      <c r="D180" s="58" t="s">
        <v>9</v>
      </c>
      <c r="E180" s="58" t="s">
        <v>70</v>
      </c>
      <c r="F180" s="58" t="s">
        <v>71</v>
      </c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</row>
    <row r="181" spans="1:122" s="5" customFormat="1" ht="38.25" customHeight="1" x14ac:dyDescent="0.25">
      <c r="A181" s="57" t="s">
        <v>392</v>
      </c>
      <c r="B181" s="64" t="s">
        <v>379</v>
      </c>
      <c r="C181" s="2">
        <f>877*7</f>
        <v>6139</v>
      </c>
      <c r="D181" s="58" t="s">
        <v>9</v>
      </c>
      <c r="E181" s="58" t="s">
        <v>14</v>
      </c>
      <c r="F181" s="58" t="s">
        <v>26</v>
      </c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</row>
    <row r="182" spans="1:122" s="5" customFormat="1" ht="39.75" customHeight="1" x14ac:dyDescent="0.25">
      <c r="A182" s="57" t="s">
        <v>453</v>
      </c>
      <c r="B182" s="64" t="s">
        <v>407</v>
      </c>
      <c r="C182" s="2">
        <v>7168</v>
      </c>
      <c r="D182" s="58" t="s">
        <v>9</v>
      </c>
      <c r="E182" s="58" t="s">
        <v>26</v>
      </c>
      <c r="F182" s="58" t="s">
        <v>26</v>
      </c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</row>
    <row r="183" spans="1:122" s="5" customFormat="1" ht="24.75" customHeight="1" x14ac:dyDescent="0.25">
      <c r="A183" s="57" t="s">
        <v>555</v>
      </c>
      <c r="B183" s="64" t="s">
        <v>554</v>
      </c>
      <c r="C183" s="2">
        <v>4788</v>
      </c>
      <c r="D183" s="58" t="s">
        <v>9</v>
      </c>
      <c r="E183" s="58" t="s">
        <v>11</v>
      </c>
      <c r="F183" s="58" t="s">
        <v>11</v>
      </c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</row>
    <row r="184" spans="1:122" s="5" customFormat="1" ht="31.5" customHeight="1" x14ac:dyDescent="0.25">
      <c r="A184" s="57" t="s">
        <v>700</v>
      </c>
      <c r="B184" s="64" t="s">
        <v>379</v>
      </c>
      <c r="C184" s="2">
        <v>1300</v>
      </c>
      <c r="D184" s="58" t="s">
        <v>9</v>
      </c>
      <c r="E184" s="58" t="s">
        <v>242</v>
      </c>
      <c r="F184" s="58" t="s">
        <v>242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</row>
    <row r="185" spans="1:122" s="5" customFormat="1" ht="24" customHeight="1" x14ac:dyDescent="0.25">
      <c r="A185" s="57" t="s">
        <v>685</v>
      </c>
      <c r="B185" s="64" t="s">
        <v>69</v>
      </c>
      <c r="C185" s="2">
        <v>3100</v>
      </c>
      <c r="D185" s="58" t="s">
        <v>9</v>
      </c>
      <c r="E185" s="58" t="s">
        <v>242</v>
      </c>
      <c r="F185" s="58" t="s">
        <v>161</v>
      </c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</row>
    <row r="186" spans="1:122" s="5" customFormat="1" ht="24" customHeight="1" x14ac:dyDescent="0.25">
      <c r="A186" s="57" t="s">
        <v>774</v>
      </c>
      <c r="B186" s="64" t="s">
        <v>69</v>
      </c>
      <c r="C186" s="2">
        <f>1400*4.95</f>
        <v>6930</v>
      </c>
      <c r="D186" s="58" t="s">
        <v>9</v>
      </c>
      <c r="E186" s="58" t="s">
        <v>161</v>
      </c>
      <c r="F186" s="58" t="s">
        <v>162</v>
      </c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</row>
    <row r="187" spans="1:122" s="5" customFormat="1" ht="28.5" customHeight="1" x14ac:dyDescent="0.25">
      <c r="A187" s="1" t="s">
        <v>698</v>
      </c>
      <c r="B187" s="64"/>
      <c r="C187" s="2"/>
      <c r="D187" s="58"/>
      <c r="E187" s="55"/>
      <c r="F187" s="55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</row>
    <row r="188" spans="1:122" s="5" customFormat="1" ht="45.75" customHeight="1" x14ac:dyDescent="0.25">
      <c r="A188" s="57" t="s">
        <v>739</v>
      </c>
      <c r="B188" s="74" t="s">
        <v>695</v>
      </c>
      <c r="C188" s="2">
        <v>21277</v>
      </c>
      <c r="D188" s="58" t="s">
        <v>9</v>
      </c>
      <c r="E188" s="55" t="s">
        <v>161</v>
      </c>
      <c r="F188" s="55" t="s">
        <v>161</v>
      </c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</row>
    <row r="189" spans="1:122" s="5" customFormat="1" ht="28.5" customHeight="1" x14ac:dyDescent="0.25">
      <c r="A189" s="1" t="s">
        <v>761</v>
      </c>
      <c r="B189" s="74" t="s">
        <v>72</v>
      </c>
      <c r="C189" s="2"/>
      <c r="D189" s="58"/>
      <c r="E189" s="55"/>
      <c r="F189" s="55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</row>
    <row r="190" spans="1:122" s="5" customFormat="1" ht="68.25" customHeight="1" x14ac:dyDescent="0.25">
      <c r="A190" s="54" t="s">
        <v>697</v>
      </c>
      <c r="B190" s="64" t="s">
        <v>696</v>
      </c>
      <c r="C190" s="2">
        <v>465.55</v>
      </c>
      <c r="D190" s="58" t="s">
        <v>9</v>
      </c>
      <c r="E190" s="55" t="s">
        <v>161</v>
      </c>
      <c r="F190" s="55" t="s">
        <v>161</v>
      </c>
    </row>
    <row r="191" spans="1:122" s="5" customFormat="1" ht="33.75" customHeight="1" x14ac:dyDescent="0.25">
      <c r="A191" s="54" t="s">
        <v>762</v>
      </c>
      <c r="B191" s="64" t="s">
        <v>763</v>
      </c>
      <c r="C191" s="2">
        <v>1434.5</v>
      </c>
      <c r="D191" s="58" t="s">
        <v>9</v>
      </c>
      <c r="E191" s="55" t="s">
        <v>242</v>
      </c>
      <c r="F191" s="55" t="s">
        <v>161</v>
      </c>
    </row>
    <row r="192" spans="1:122" s="5" customFormat="1" ht="27" customHeight="1" x14ac:dyDescent="0.25">
      <c r="A192" s="1" t="s">
        <v>796</v>
      </c>
      <c r="B192" s="64" t="s">
        <v>73</v>
      </c>
      <c r="C192" s="2">
        <f>SUM(C193:C193)</f>
        <v>290</v>
      </c>
      <c r="D192" s="15"/>
      <c r="E192" s="60"/>
      <c r="F192" s="55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</row>
    <row r="193" spans="1:121" s="5" customFormat="1" ht="24" x14ac:dyDescent="0.25">
      <c r="A193" s="57" t="s">
        <v>393</v>
      </c>
      <c r="B193" s="64" t="s">
        <v>398</v>
      </c>
      <c r="C193" s="2">
        <v>290</v>
      </c>
      <c r="D193" s="58" t="s">
        <v>9</v>
      </c>
      <c r="E193" s="58" t="s">
        <v>26</v>
      </c>
      <c r="F193" s="58" t="s">
        <v>26</v>
      </c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</row>
    <row r="194" spans="1:121" s="5" customFormat="1" ht="24.75" customHeight="1" x14ac:dyDescent="0.25">
      <c r="A194" s="57" t="s">
        <v>538</v>
      </c>
      <c r="B194" s="64" t="s">
        <v>398</v>
      </c>
      <c r="C194" s="2">
        <v>394.96</v>
      </c>
      <c r="D194" s="58" t="s">
        <v>9</v>
      </c>
      <c r="E194" s="58" t="s">
        <v>11</v>
      </c>
      <c r="F194" s="58" t="s">
        <v>11</v>
      </c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</row>
    <row r="195" spans="1:121" s="5" customFormat="1" ht="23.25" customHeight="1" x14ac:dyDescent="0.25">
      <c r="A195" s="57" t="s">
        <v>597</v>
      </c>
      <c r="B195" s="64" t="s">
        <v>640</v>
      </c>
      <c r="C195" s="2">
        <v>260</v>
      </c>
      <c r="D195" s="58" t="s">
        <v>9</v>
      </c>
      <c r="E195" s="58" t="s">
        <v>182</v>
      </c>
      <c r="F195" s="58" t="s">
        <v>182</v>
      </c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</row>
    <row r="196" spans="1:121" s="5" customFormat="1" ht="23.25" customHeight="1" x14ac:dyDescent="0.25">
      <c r="A196" s="57" t="s">
        <v>612</v>
      </c>
      <c r="B196" s="64"/>
      <c r="C196" s="2">
        <v>450</v>
      </c>
      <c r="D196" s="58" t="s">
        <v>9</v>
      </c>
      <c r="E196" s="58" t="s">
        <v>182</v>
      </c>
      <c r="F196" s="58" t="s">
        <v>242</v>
      </c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</row>
    <row r="197" spans="1:121" s="5" customFormat="1" ht="23.25" customHeight="1" x14ac:dyDescent="0.25">
      <c r="A197" s="57" t="s">
        <v>717</v>
      </c>
      <c r="B197" s="64" t="s">
        <v>398</v>
      </c>
      <c r="C197" s="2">
        <v>600</v>
      </c>
      <c r="D197" s="58" t="s">
        <v>9</v>
      </c>
      <c r="E197" s="58" t="s">
        <v>161</v>
      </c>
      <c r="F197" s="58" t="s">
        <v>161</v>
      </c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6"/>
      <c r="DN197" s="56"/>
      <c r="DO197" s="56"/>
      <c r="DP197" s="56"/>
      <c r="DQ197" s="56"/>
    </row>
    <row r="198" spans="1:121" s="5" customFormat="1" ht="31.5" customHeight="1" x14ac:dyDescent="0.25">
      <c r="A198" s="1" t="s">
        <v>74</v>
      </c>
      <c r="B198" s="64"/>
      <c r="C198" s="2"/>
      <c r="D198" s="58"/>
      <c r="E198" s="58"/>
      <c r="F198" s="58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</row>
    <row r="199" spans="1:121" s="5" customFormat="1" ht="29.25" customHeight="1" x14ac:dyDescent="0.25">
      <c r="A199" s="57" t="s">
        <v>504</v>
      </c>
      <c r="B199" s="67" t="s">
        <v>499</v>
      </c>
      <c r="C199" s="2">
        <v>1600</v>
      </c>
      <c r="D199" s="58" t="s">
        <v>9</v>
      </c>
      <c r="E199" s="58" t="s">
        <v>481</v>
      </c>
      <c r="F199" s="58" t="s">
        <v>481</v>
      </c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</row>
    <row r="200" spans="1:121" s="5" customFormat="1" ht="31.5" customHeight="1" x14ac:dyDescent="0.25">
      <c r="A200" s="1" t="s">
        <v>451</v>
      </c>
      <c r="B200" s="64" t="s">
        <v>364</v>
      </c>
      <c r="C200" s="2"/>
      <c r="D200" s="55"/>
      <c r="E200" s="4"/>
      <c r="F200" s="55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</row>
    <row r="201" spans="1:121" s="5" customFormat="1" ht="36" x14ac:dyDescent="0.25">
      <c r="A201" s="18" t="s">
        <v>448</v>
      </c>
      <c r="B201" s="64" t="s">
        <v>364</v>
      </c>
      <c r="C201" s="19">
        <v>0.01</v>
      </c>
      <c r="D201" s="58" t="s">
        <v>9</v>
      </c>
      <c r="E201" s="58" t="s">
        <v>11</v>
      </c>
      <c r="F201" s="58" t="s">
        <v>182</v>
      </c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</row>
    <row r="202" spans="1:121" s="5" customFormat="1" ht="51" customHeight="1" x14ac:dyDescent="0.25">
      <c r="A202" s="18" t="s">
        <v>482</v>
      </c>
      <c r="B202" s="64" t="s">
        <v>364</v>
      </c>
      <c r="C202" s="19">
        <v>25000</v>
      </c>
      <c r="D202" s="58" t="s">
        <v>9</v>
      </c>
      <c r="E202" s="58" t="s">
        <v>481</v>
      </c>
      <c r="F202" s="58" t="s">
        <v>10</v>
      </c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</row>
    <row r="203" spans="1:121" s="5" customFormat="1" ht="24.75" customHeight="1" x14ac:dyDescent="0.25">
      <c r="A203" s="93" t="s">
        <v>797</v>
      </c>
      <c r="B203" s="68"/>
      <c r="C203" s="19"/>
      <c r="D203" s="4"/>
      <c r="E203" s="55"/>
      <c r="F203" s="55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56"/>
      <c r="DL203" s="56"/>
      <c r="DM203" s="56"/>
      <c r="DN203" s="56"/>
      <c r="DO203" s="56"/>
      <c r="DP203" s="56"/>
      <c r="DQ203" s="56"/>
    </row>
    <row r="204" spans="1:121" s="5" customFormat="1" ht="36" x14ac:dyDescent="0.25">
      <c r="A204" s="18" t="s">
        <v>405</v>
      </c>
      <c r="B204" s="64" t="s">
        <v>404</v>
      </c>
      <c r="C204" s="19">
        <v>5000</v>
      </c>
      <c r="D204" s="58" t="s">
        <v>9</v>
      </c>
      <c r="E204" s="58" t="s">
        <v>26</v>
      </c>
      <c r="F204" s="58" t="s">
        <v>26</v>
      </c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</row>
    <row r="205" spans="1:121" s="5" customFormat="1" ht="36" x14ac:dyDescent="0.25">
      <c r="A205" s="18" t="s">
        <v>583</v>
      </c>
      <c r="B205" s="64" t="s">
        <v>584</v>
      </c>
      <c r="C205" s="19">
        <v>1500</v>
      </c>
      <c r="D205" s="58" t="s">
        <v>9</v>
      </c>
      <c r="E205" s="58" t="s">
        <v>11</v>
      </c>
      <c r="F205" s="58" t="s">
        <v>11</v>
      </c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</row>
    <row r="206" spans="1:121" s="5" customFormat="1" ht="36" x14ac:dyDescent="0.25">
      <c r="A206" s="1" t="s">
        <v>75</v>
      </c>
      <c r="B206" s="64" t="s">
        <v>76</v>
      </c>
      <c r="C206" s="2"/>
      <c r="D206" s="58"/>
      <c r="E206" s="58"/>
      <c r="F206" s="58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</row>
    <row r="207" spans="1:121" s="5" customFormat="1" ht="25.5" customHeight="1" x14ac:dyDescent="0.25">
      <c r="A207" s="57" t="s">
        <v>478</v>
      </c>
      <c r="B207" s="64" t="s">
        <v>77</v>
      </c>
      <c r="C207" s="2">
        <v>840</v>
      </c>
      <c r="D207" s="55" t="s">
        <v>9</v>
      </c>
      <c r="E207" s="58" t="s">
        <v>26</v>
      </c>
      <c r="F207" s="58" t="s">
        <v>10</v>
      </c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</row>
    <row r="208" spans="1:121" s="5" customFormat="1" x14ac:dyDescent="0.25">
      <c r="A208" s="57" t="s">
        <v>535</v>
      </c>
      <c r="B208" s="64" t="s">
        <v>529</v>
      </c>
      <c r="C208" s="2">
        <v>330</v>
      </c>
      <c r="D208" s="55" t="s">
        <v>9</v>
      </c>
      <c r="E208" s="58" t="s">
        <v>11</v>
      </c>
      <c r="F208" s="58" t="s">
        <v>11</v>
      </c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</row>
    <row r="209" spans="1:220" s="5" customFormat="1" ht="25.5" customHeight="1" x14ac:dyDescent="0.25">
      <c r="A209" s="57" t="s">
        <v>634</v>
      </c>
      <c r="B209" s="64" t="s">
        <v>77</v>
      </c>
      <c r="C209" s="2">
        <v>350</v>
      </c>
      <c r="D209" s="55" t="s">
        <v>9</v>
      </c>
      <c r="E209" s="58" t="s">
        <v>242</v>
      </c>
      <c r="F209" s="58" t="s">
        <v>242</v>
      </c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</row>
    <row r="210" spans="1:220" s="5" customFormat="1" ht="31.5" customHeight="1" x14ac:dyDescent="0.25">
      <c r="A210" s="1" t="s">
        <v>78</v>
      </c>
      <c r="B210" s="64"/>
      <c r="C210" s="2"/>
      <c r="D210" s="15"/>
      <c r="E210" s="60"/>
      <c r="F210" s="55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</row>
    <row r="211" spans="1:220" s="5" customFormat="1" ht="42" customHeight="1" x14ac:dyDescent="0.25">
      <c r="A211" s="57" t="s">
        <v>79</v>
      </c>
      <c r="B211" s="69" t="s">
        <v>80</v>
      </c>
      <c r="C211" s="2">
        <v>7000</v>
      </c>
      <c r="D211" s="15" t="s">
        <v>9</v>
      </c>
      <c r="E211" s="60"/>
      <c r="F211" s="55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</row>
    <row r="212" spans="1:220" s="5" customFormat="1" ht="29.25" customHeight="1" x14ac:dyDescent="0.25">
      <c r="A212" s="57" t="s">
        <v>81</v>
      </c>
      <c r="B212" s="64" t="s">
        <v>82</v>
      </c>
      <c r="C212" s="2">
        <v>874</v>
      </c>
      <c r="D212" s="55" t="s">
        <v>9</v>
      </c>
      <c r="E212" s="58" t="s">
        <v>182</v>
      </c>
      <c r="F212" s="58" t="s">
        <v>182</v>
      </c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</row>
    <row r="213" spans="1:220" s="5" customFormat="1" ht="36.75" customHeight="1" x14ac:dyDescent="0.25">
      <c r="A213" s="57" t="s">
        <v>625</v>
      </c>
      <c r="B213" s="64" t="s">
        <v>624</v>
      </c>
      <c r="C213" s="2">
        <v>6020</v>
      </c>
      <c r="D213" s="55" t="s">
        <v>9</v>
      </c>
      <c r="E213" s="58" t="s">
        <v>242</v>
      </c>
      <c r="F213" s="58" t="s">
        <v>242</v>
      </c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</row>
    <row r="214" spans="1:220" s="5" customFormat="1" ht="40.5" customHeight="1" x14ac:dyDescent="0.25">
      <c r="A214" s="57" t="s">
        <v>663</v>
      </c>
      <c r="B214" s="64" t="s">
        <v>80</v>
      </c>
      <c r="C214" s="2">
        <v>6212</v>
      </c>
      <c r="D214" s="55" t="s">
        <v>9</v>
      </c>
      <c r="E214" s="58" t="s">
        <v>242</v>
      </c>
      <c r="F214" s="58" t="s">
        <v>161</v>
      </c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</row>
    <row r="215" spans="1:220" s="5" customFormat="1" ht="40.5" customHeight="1" x14ac:dyDescent="0.25">
      <c r="A215" s="57" t="s">
        <v>688</v>
      </c>
      <c r="B215" s="64" t="s">
        <v>80</v>
      </c>
      <c r="C215" s="2">
        <v>1500</v>
      </c>
      <c r="D215" s="55" t="s">
        <v>9</v>
      </c>
      <c r="E215" s="58" t="s">
        <v>242</v>
      </c>
      <c r="F215" s="58" t="s">
        <v>161</v>
      </c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</row>
    <row r="216" spans="1:220" s="5" customFormat="1" ht="24" customHeight="1" x14ac:dyDescent="0.25">
      <c r="A216" s="1" t="s">
        <v>798</v>
      </c>
      <c r="B216" s="64"/>
      <c r="C216" s="2"/>
      <c r="D216" s="15"/>
      <c r="E216" s="60"/>
      <c r="F216" s="55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</row>
    <row r="217" spans="1:220" s="5" customFormat="1" ht="44.25" customHeight="1" x14ac:dyDescent="0.25">
      <c r="A217" s="57" t="s">
        <v>799</v>
      </c>
      <c r="B217" s="64" t="s">
        <v>536</v>
      </c>
      <c r="C217" s="2">
        <v>385</v>
      </c>
      <c r="D217" s="55" t="s">
        <v>9</v>
      </c>
      <c r="E217" s="58" t="s">
        <v>11</v>
      </c>
      <c r="F217" s="58" t="s">
        <v>11</v>
      </c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</row>
    <row r="218" spans="1:220" s="5" customFormat="1" ht="29.25" customHeight="1" x14ac:dyDescent="0.25">
      <c r="A218" s="1" t="s">
        <v>83</v>
      </c>
      <c r="B218" s="64"/>
      <c r="C218" s="2"/>
      <c r="D218" s="58"/>
      <c r="E218" s="55"/>
      <c r="F218" s="55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</row>
    <row r="219" spans="1:220" s="5" customFormat="1" ht="60" x14ac:dyDescent="0.25">
      <c r="A219" s="57" t="s">
        <v>375</v>
      </c>
      <c r="B219" s="64" t="s">
        <v>378</v>
      </c>
      <c r="C219" s="2">
        <v>16850</v>
      </c>
      <c r="D219" s="15" t="s">
        <v>9</v>
      </c>
      <c r="E219" s="55" t="s">
        <v>14</v>
      </c>
      <c r="F219" s="55" t="s">
        <v>26</v>
      </c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</row>
    <row r="220" spans="1:220" s="5" customFormat="1" ht="36" x14ac:dyDescent="0.25">
      <c r="A220" s="57" t="s">
        <v>581</v>
      </c>
      <c r="B220" s="64" t="s">
        <v>84</v>
      </c>
      <c r="C220" s="2">
        <v>4500</v>
      </c>
      <c r="D220" s="15" t="s">
        <v>9</v>
      </c>
      <c r="E220" s="55" t="s">
        <v>182</v>
      </c>
      <c r="F220" s="55" t="s">
        <v>182</v>
      </c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</row>
    <row r="221" spans="1:220" s="5" customFormat="1" ht="24" x14ac:dyDescent="0.25">
      <c r="A221" s="57" t="s">
        <v>730</v>
      </c>
      <c r="B221" s="64" t="s">
        <v>731</v>
      </c>
      <c r="C221" s="2"/>
      <c r="D221" s="58" t="s">
        <v>9</v>
      </c>
      <c r="E221" s="55" t="s">
        <v>161</v>
      </c>
      <c r="F221" s="55" t="s">
        <v>161</v>
      </c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</row>
    <row r="222" spans="1:220" s="5" customFormat="1" ht="27.75" customHeight="1" x14ac:dyDescent="0.25">
      <c r="A222" s="57" t="s">
        <v>782</v>
      </c>
      <c r="B222" s="64" t="s">
        <v>783</v>
      </c>
      <c r="C222" s="2">
        <v>3100</v>
      </c>
      <c r="D222" s="58" t="s">
        <v>9</v>
      </c>
      <c r="E222" s="55" t="s">
        <v>161</v>
      </c>
      <c r="F222" s="55" t="s">
        <v>162</v>
      </c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</row>
    <row r="223" spans="1:220" s="56" customFormat="1" ht="37.5" customHeight="1" x14ac:dyDescent="0.25">
      <c r="A223" s="1" t="s">
        <v>85</v>
      </c>
      <c r="B223" s="64" t="s">
        <v>86</v>
      </c>
      <c r="C223" s="60"/>
      <c r="D223" s="58"/>
      <c r="E223" s="55"/>
      <c r="F223" s="5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</row>
    <row r="224" spans="1:220" s="56" customFormat="1" ht="34.5" customHeight="1" x14ac:dyDescent="0.25">
      <c r="A224" s="57" t="s">
        <v>87</v>
      </c>
      <c r="B224" s="64" t="s">
        <v>88</v>
      </c>
      <c r="C224" s="60">
        <v>10000</v>
      </c>
      <c r="D224" s="58" t="s">
        <v>89</v>
      </c>
      <c r="E224" s="58" t="s">
        <v>71</v>
      </c>
      <c r="F224" s="58" t="s">
        <v>38</v>
      </c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</row>
    <row r="225" spans="1:220" s="56" customFormat="1" ht="27.75" customHeight="1" x14ac:dyDescent="0.25">
      <c r="A225" s="57" t="s">
        <v>90</v>
      </c>
      <c r="B225" s="64" t="s">
        <v>91</v>
      </c>
      <c r="C225" s="2">
        <v>4000</v>
      </c>
      <c r="D225" s="58" t="s">
        <v>9</v>
      </c>
      <c r="E225" s="58" t="s">
        <v>71</v>
      </c>
      <c r="F225" s="58" t="s">
        <v>38</v>
      </c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</row>
    <row r="226" spans="1:220" s="56" customFormat="1" ht="36" customHeight="1" x14ac:dyDescent="0.25">
      <c r="A226" s="57" t="s">
        <v>92</v>
      </c>
      <c r="B226" s="64" t="s">
        <v>91</v>
      </c>
      <c r="C226" s="2">
        <v>4000</v>
      </c>
      <c r="D226" s="58" t="s">
        <v>9</v>
      </c>
      <c r="E226" s="58" t="s">
        <v>71</v>
      </c>
      <c r="F226" s="58" t="s">
        <v>38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</row>
    <row r="227" spans="1:220" s="56" customFormat="1" ht="36" x14ac:dyDescent="0.25">
      <c r="A227" s="1" t="s">
        <v>93</v>
      </c>
      <c r="B227" s="64" t="s">
        <v>94</v>
      </c>
      <c r="C227" s="60"/>
      <c r="D227" s="58"/>
      <c r="E227" s="55"/>
      <c r="F227" s="5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</row>
    <row r="228" spans="1:220" s="5" customFormat="1" ht="29.25" customHeight="1" x14ac:dyDescent="0.25">
      <c r="A228" s="18" t="s">
        <v>580</v>
      </c>
      <c r="B228" s="64"/>
      <c r="C228" s="19">
        <v>28819</v>
      </c>
      <c r="D228" s="4" t="s">
        <v>9</v>
      </c>
      <c r="E228" s="22" t="s">
        <v>11</v>
      </c>
      <c r="F228" s="4" t="s">
        <v>11</v>
      </c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</row>
    <row r="229" spans="1:220" s="31" customFormat="1" ht="22.5" customHeight="1" x14ac:dyDescent="0.25">
      <c r="A229" s="94" t="s">
        <v>95</v>
      </c>
      <c r="B229" s="69"/>
      <c r="C229" s="28"/>
      <c r="D229" s="20"/>
      <c r="E229" s="95"/>
      <c r="F229" s="96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</row>
    <row r="230" spans="1:220" s="31" customFormat="1" ht="35.25" customHeight="1" x14ac:dyDescent="0.25">
      <c r="A230" s="29" t="s">
        <v>96</v>
      </c>
      <c r="B230" s="69" t="s">
        <v>97</v>
      </c>
      <c r="C230" s="28">
        <f>5000*12</f>
        <v>60000</v>
      </c>
      <c r="D230" s="20" t="s">
        <v>9</v>
      </c>
      <c r="E230" s="95" t="s">
        <v>182</v>
      </c>
      <c r="F230" s="20" t="s">
        <v>242</v>
      </c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</row>
    <row r="231" spans="1:220" s="56" customFormat="1" ht="37.5" customHeight="1" x14ac:dyDescent="0.25">
      <c r="A231" s="1" t="s">
        <v>98</v>
      </c>
      <c r="B231" s="64" t="s">
        <v>99</v>
      </c>
      <c r="C231" s="2"/>
      <c r="D231" s="58"/>
      <c r="E231" s="55"/>
      <c r="F231" s="5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</row>
    <row r="232" spans="1:220" s="128" customFormat="1" x14ac:dyDescent="0.25">
      <c r="A232" s="57" t="s">
        <v>100</v>
      </c>
      <c r="B232" s="64" t="s">
        <v>101</v>
      </c>
      <c r="C232" s="61">
        <v>28200</v>
      </c>
      <c r="D232" s="58" t="s">
        <v>9</v>
      </c>
      <c r="E232" s="55" t="s">
        <v>38</v>
      </c>
      <c r="F232" s="55" t="s">
        <v>38</v>
      </c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  <c r="CW232" s="129"/>
      <c r="CX232" s="129"/>
      <c r="CY232" s="129"/>
      <c r="CZ232" s="129"/>
      <c r="DA232" s="129"/>
      <c r="DB232" s="129"/>
      <c r="DC232" s="129"/>
      <c r="DD232" s="129"/>
      <c r="DE232" s="129"/>
      <c r="DF232" s="129"/>
      <c r="DG232" s="129"/>
      <c r="DH232" s="129"/>
      <c r="DI232" s="129"/>
      <c r="DJ232" s="129"/>
      <c r="DK232" s="129"/>
      <c r="DL232" s="129"/>
      <c r="DM232" s="129"/>
      <c r="DN232" s="129"/>
      <c r="DO232" s="129"/>
      <c r="DP232" s="129"/>
      <c r="DQ232" s="129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9"/>
      <c r="ED232" s="129"/>
      <c r="EE232" s="129"/>
      <c r="EF232" s="129"/>
      <c r="EG232" s="129"/>
      <c r="EH232" s="129"/>
      <c r="EI232" s="129"/>
      <c r="EJ232" s="129"/>
      <c r="EK232" s="129"/>
      <c r="EL232" s="129"/>
      <c r="EM232" s="129"/>
      <c r="EN232" s="129"/>
      <c r="EO232" s="129"/>
      <c r="EP232" s="129"/>
      <c r="EQ232" s="129"/>
      <c r="ER232" s="129"/>
      <c r="ES232" s="129"/>
      <c r="ET232" s="129"/>
      <c r="EU232" s="129"/>
      <c r="EV232" s="129"/>
      <c r="EW232" s="129"/>
      <c r="EX232" s="129"/>
      <c r="EY232" s="129"/>
      <c r="EZ232" s="129"/>
      <c r="FA232" s="129"/>
      <c r="FB232" s="129"/>
      <c r="FC232" s="129"/>
      <c r="FD232" s="129"/>
      <c r="FE232" s="129"/>
      <c r="FF232" s="129"/>
      <c r="FG232" s="129"/>
      <c r="FH232" s="129"/>
      <c r="FI232" s="129"/>
      <c r="FJ232" s="129"/>
      <c r="FK232" s="129"/>
      <c r="FL232" s="129"/>
      <c r="FM232" s="129"/>
      <c r="FN232" s="129"/>
      <c r="FO232" s="129"/>
      <c r="FP232" s="129"/>
      <c r="FQ232" s="129"/>
      <c r="FR232" s="129"/>
      <c r="FS232" s="129"/>
      <c r="FT232" s="129"/>
      <c r="FU232" s="129"/>
      <c r="FV232" s="129"/>
      <c r="FW232" s="129"/>
      <c r="FX232" s="129"/>
      <c r="FY232" s="129"/>
      <c r="FZ232" s="129"/>
      <c r="GA232" s="129"/>
      <c r="GB232" s="129"/>
      <c r="GC232" s="129"/>
      <c r="GD232" s="129"/>
      <c r="GE232" s="129"/>
      <c r="GF232" s="129"/>
      <c r="GG232" s="129"/>
      <c r="GH232" s="129"/>
      <c r="GI232" s="129"/>
      <c r="GJ232" s="129"/>
      <c r="GK232" s="129"/>
      <c r="GL232" s="129"/>
      <c r="GM232" s="129"/>
      <c r="GN232" s="129"/>
      <c r="GO232" s="129"/>
      <c r="GP232" s="129"/>
      <c r="GQ232" s="129"/>
      <c r="GR232" s="129"/>
      <c r="GS232" s="129"/>
      <c r="GT232" s="129"/>
      <c r="GU232" s="129"/>
      <c r="GV232" s="129"/>
      <c r="GW232" s="129"/>
      <c r="GX232" s="129"/>
      <c r="GY232" s="129"/>
      <c r="GZ232" s="129"/>
      <c r="HA232" s="129"/>
      <c r="HB232" s="129"/>
      <c r="HC232" s="129"/>
      <c r="HD232" s="129"/>
      <c r="HE232" s="129"/>
      <c r="HF232" s="129"/>
      <c r="HG232" s="129"/>
      <c r="HH232" s="129"/>
      <c r="HI232" s="129"/>
      <c r="HJ232" s="129"/>
      <c r="HK232" s="129"/>
      <c r="HL232" s="129"/>
    </row>
    <row r="233" spans="1:220" s="56" customFormat="1" ht="25.5" customHeight="1" x14ac:dyDescent="0.25">
      <c r="A233" s="11" t="s">
        <v>105</v>
      </c>
      <c r="B233" s="64" t="s">
        <v>106</v>
      </c>
      <c r="C233" s="61">
        <v>30000</v>
      </c>
      <c r="D233" s="55" t="s">
        <v>9</v>
      </c>
      <c r="E233" s="55" t="s">
        <v>38</v>
      </c>
      <c r="F233" s="55" t="s">
        <v>38</v>
      </c>
      <c r="G233" s="5"/>
      <c r="H233" s="5"/>
      <c r="I233" s="5"/>
    </row>
    <row r="234" spans="1:220" s="56" customFormat="1" ht="31.5" customHeight="1" x14ac:dyDescent="0.25">
      <c r="A234" s="11" t="s">
        <v>541</v>
      </c>
      <c r="B234" s="64" t="s">
        <v>476</v>
      </c>
      <c r="C234" s="61">
        <v>1255</v>
      </c>
      <c r="D234" s="55" t="s">
        <v>9</v>
      </c>
      <c r="E234" s="55" t="s">
        <v>10</v>
      </c>
      <c r="F234" s="55" t="s">
        <v>10</v>
      </c>
      <c r="G234" s="5"/>
      <c r="H234" s="5"/>
      <c r="I234" s="5"/>
    </row>
    <row r="235" spans="1:220" s="56" customFormat="1" ht="32.25" customHeight="1" x14ac:dyDescent="0.25">
      <c r="A235" s="57" t="s">
        <v>103</v>
      </c>
      <c r="B235" s="64" t="s">
        <v>104</v>
      </c>
      <c r="C235" s="158">
        <v>14850</v>
      </c>
      <c r="D235" s="58" t="s">
        <v>9</v>
      </c>
      <c r="E235" s="55" t="s">
        <v>10</v>
      </c>
      <c r="F235" s="55" t="s">
        <v>10</v>
      </c>
      <c r="G235" s="5"/>
      <c r="H235" s="5"/>
      <c r="I235" s="5"/>
    </row>
    <row r="236" spans="1:220" s="5" customFormat="1" ht="28.5" customHeight="1" x14ac:dyDescent="0.25">
      <c r="A236" s="1" t="s">
        <v>615</v>
      </c>
      <c r="B236" s="64"/>
      <c r="C236" s="2"/>
      <c r="D236" s="58"/>
      <c r="E236" s="55"/>
      <c r="F236" s="55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</row>
    <row r="237" spans="1:220" s="5" customFormat="1" ht="40.5" customHeight="1" x14ac:dyDescent="0.25">
      <c r="A237" s="18" t="s">
        <v>369</v>
      </c>
      <c r="B237" s="68" t="s">
        <v>111</v>
      </c>
      <c r="C237" s="19">
        <v>350</v>
      </c>
      <c r="D237" s="4" t="s">
        <v>9</v>
      </c>
      <c r="E237" s="55" t="s">
        <v>14</v>
      </c>
      <c r="F237" s="55" t="s">
        <v>14</v>
      </c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</row>
    <row r="238" spans="1:220" s="5" customFormat="1" ht="40.5" customHeight="1" x14ac:dyDescent="0.25">
      <c r="A238" s="18" t="s">
        <v>800</v>
      </c>
      <c r="B238" s="68" t="s">
        <v>111</v>
      </c>
      <c r="C238" s="19">
        <v>600</v>
      </c>
      <c r="D238" s="4" t="s">
        <v>9</v>
      </c>
      <c r="E238" s="55" t="s">
        <v>11</v>
      </c>
      <c r="F238" s="55" t="s">
        <v>182</v>
      </c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</row>
    <row r="239" spans="1:220" s="5" customFormat="1" ht="40.5" customHeight="1" x14ac:dyDescent="0.25">
      <c r="A239" s="18" t="s">
        <v>616</v>
      </c>
      <c r="B239" s="68" t="s">
        <v>617</v>
      </c>
      <c r="C239" s="19">
        <f>115200*5</f>
        <v>576000</v>
      </c>
      <c r="D239" s="4" t="s">
        <v>9</v>
      </c>
      <c r="E239" s="55" t="s">
        <v>182</v>
      </c>
      <c r="F239" s="55" t="s">
        <v>242</v>
      </c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</row>
    <row r="240" spans="1:220" s="5" customFormat="1" ht="24.75" customHeight="1" x14ac:dyDescent="0.25">
      <c r="A240" s="93" t="s">
        <v>107</v>
      </c>
      <c r="B240" s="68"/>
      <c r="C240" s="19"/>
      <c r="D240" s="4"/>
      <c r="E240" s="55"/>
      <c r="F240" s="55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</row>
    <row r="241" spans="1:122" s="5" customFormat="1" x14ac:dyDescent="0.25">
      <c r="A241" s="18" t="s">
        <v>525</v>
      </c>
      <c r="B241" s="159"/>
      <c r="C241" s="19">
        <v>1000</v>
      </c>
      <c r="D241" s="58" t="s">
        <v>9</v>
      </c>
      <c r="E241" s="55" t="s">
        <v>10</v>
      </c>
      <c r="F241" s="55" t="s">
        <v>11</v>
      </c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56"/>
      <c r="DO241" s="56"/>
      <c r="DP241" s="56"/>
      <c r="DQ241" s="56"/>
    </row>
    <row r="242" spans="1:122" s="5" customFormat="1" ht="18.75" customHeight="1" x14ac:dyDescent="0.25">
      <c r="A242" s="13" t="s">
        <v>108</v>
      </c>
      <c r="B242" s="66" t="s">
        <v>109</v>
      </c>
      <c r="C242" s="60">
        <v>10000</v>
      </c>
      <c r="D242" s="58" t="s">
        <v>9</v>
      </c>
      <c r="E242" s="55" t="s">
        <v>70</v>
      </c>
      <c r="F242" s="55" t="s">
        <v>71</v>
      </c>
    </row>
    <row r="243" spans="1:122" s="5" customFormat="1" ht="36" x14ac:dyDescent="0.25">
      <c r="A243" s="13" t="s">
        <v>110</v>
      </c>
      <c r="B243" s="66" t="s">
        <v>111</v>
      </c>
      <c r="C243" s="60">
        <v>3750</v>
      </c>
      <c r="D243" s="58" t="s">
        <v>9</v>
      </c>
      <c r="E243" s="55" t="s">
        <v>70</v>
      </c>
      <c r="F243" s="55" t="s">
        <v>71</v>
      </c>
    </row>
    <row r="244" spans="1:122" s="5" customFormat="1" ht="36" x14ac:dyDescent="0.25">
      <c r="A244" s="13" t="s">
        <v>112</v>
      </c>
      <c r="B244" s="66" t="s">
        <v>111</v>
      </c>
      <c r="C244" s="60">
        <v>2500</v>
      </c>
      <c r="D244" s="58" t="s">
        <v>9</v>
      </c>
      <c r="E244" s="55" t="s">
        <v>70</v>
      </c>
      <c r="F244" s="55" t="s">
        <v>71</v>
      </c>
    </row>
    <row r="245" spans="1:122" s="5" customFormat="1" ht="28.5" customHeight="1" x14ac:dyDescent="0.25">
      <c r="A245" s="1" t="s">
        <v>113</v>
      </c>
      <c r="B245" s="64"/>
      <c r="C245" s="2"/>
      <c r="D245" s="58"/>
      <c r="E245" s="55"/>
      <c r="F245" s="55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</row>
    <row r="246" spans="1:122" s="5" customFormat="1" ht="52.5" customHeight="1" x14ac:dyDescent="0.25">
      <c r="A246" s="57" t="s">
        <v>114</v>
      </c>
      <c r="B246" s="64" t="s">
        <v>115</v>
      </c>
      <c r="C246" s="2">
        <v>23397.119999999999</v>
      </c>
      <c r="D246" s="58" t="s">
        <v>9</v>
      </c>
      <c r="E246" s="58" t="s">
        <v>14</v>
      </c>
      <c r="F246" s="58" t="s">
        <v>14</v>
      </c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</row>
    <row r="247" spans="1:122" s="5" customFormat="1" ht="28.5" customHeight="1" x14ac:dyDescent="0.25">
      <c r="A247" s="1" t="s">
        <v>116</v>
      </c>
      <c r="B247" s="64"/>
      <c r="C247" s="2"/>
      <c r="D247" s="58"/>
      <c r="E247" s="55"/>
      <c r="F247" s="55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</row>
    <row r="248" spans="1:122" s="5" customFormat="1" x14ac:dyDescent="0.25">
      <c r="A248" s="18"/>
      <c r="B248" s="97"/>
      <c r="C248" s="19"/>
      <c r="D248" s="58"/>
      <c r="E248" s="55"/>
      <c r="F248" s="55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</row>
    <row r="249" spans="1:122" s="5" customFormat="1" ht="24" x14ac:dyDescent="0.25">
      <c r="A249" s="1" t="s">
        <v>801</v>
      </c>
      <c r="B249" s="67" t="s">
        <v>117</v>
      </c>
      <c r="C249" s="2"/>
      <c r="D249" s="58"/>
      <c r="E249" s="55"/>
      <c r="F249" s="55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</row>
    <row r="250" spans="1:122" s="5" customFormat="1" ht="47.25" customHeight="1" x14ac:dyDescent="0.25">
      <c r="A250" s="57" t="s">
        <v>118</v>
      </c>
      <c r="B250" s="64" t="s">
        <v>119</v>
      </c>
      <c r="C250" s="2">
        <v>217</v>
      </c>
      <c r="D250" s="58" t="s">
        <v>9</v>
      </c>
      <c r="E250" s="55" t="s">
        <v>120</v>
      </c>
      <c r="F250" s="55" t="s">
        <v>14</v>
      </c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</row>
    <row r="251" spans="1:122" s="5" customFormat="1" ht="47.25" customHeight="1" x14ac:dyDescent="0.25">
      <c r="A251" s="57" t="s">
        <v>377</v>
      </c>
      <c r="B251" s="64" t="s">
        <v>119</v>
      </c>
      <c r="C251" s="2">
        <v>227.14</v>
      </c>
      <c r="D251" s="58" t="s">
        <v>9</v>
      </c>
      <c r="E251" s="55" t="s">
        <v>120</v>
      </c>
      <c r="F251" s="55" t="s">
        <v>14</v>
      </c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</row>
    <row r="252" spans="1:122" s="5" customFormat="1" x14ac:dyDescent="0.25">
      <c r="A252" s="57" t="s">
        <v>396</v>
      </c>
      <c r="B252" s="64" t="s">
        <v>119</v>
      </c>
      <c r="C252" s="2">
        <f>200+250</f>
        <v>450</v>
      </c>
      <c r="D252" s="58" t="s">
        <v>9</v>
      </c>
      <c r="E252" s="55" t="s">
        <v>120</v>
      </c>
      <c r="F252" s="55" t="s">
        <v>14</v>
      </c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</row>
    <row r="253" spans="1:122" s="5" customFormat="1" x14ac:dyDescent="0.25">
      <c r="A253" s="57" t="s">
        <v>394</v>
      </c>
      <c r="B253" s="64" t="s">
        <v>119</v>
      </c>
      <c r="C253" s="2">
        <v>288</v>
      </c>
      <c r="D253" s="58" t="s">
        <v>9</v>
      </c>
      <c r="E253" s="55" t="s">
        <v>26</v>
      </c>
      <c r="F253" s="55" t="s">
        <v>26</v>
      </c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</row>
    <row r="254" spans="1:122" s="5" customFormat="1" ht="25.5" x14ac:dyDescent="0.25">
      <c r="A254" s="57" t="s">
        <v>395</v>
      </c>
      <c r="B254" s="64" t="s">
        <v>119</v>
      </c>
      <c r="C254" s="2">
        <v>1644</v>
      </c>
      <c r="D254" s="58" t="s">
        <v>9</v>
      </c>
      <c r="E254" s="55" t="s">
        <v>26</v>
      </c>
      <c r="F254" s="55" t="s">
        <v>26</v>
      </c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</row>
    <row r="255" spans="1:122" s="5" customFormat="1" x14ac:dyDescent="0.25">
      <c r="A255" s="57" t="s">
        <v>397</v>
      </c>
      <c r="B255" s="64" t="s">
        <v>119</v>
      </c>
      <c r="C255" s="2">
        <v>17</v>
      </c>
      <c r="D255" s="58" t="s">
        <v>9</v>
      </c>
      <c r="E255" s="55" t="s">
        <v>26</v>
      </c>
      <c r="F255" s="55" t="s">
        <v>26</v>
      </c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</row>
    <row r="256" spans="1:122" s="5" customFormat="1" x14ac:dyDescent="0.25">
      <c r="A256" s="57" t="s">
        <v>497</v>
      </c>
      <c r="B256" s="64" t="s">
        <v>119</v>
      </c>
      <c r="C256" s="2">
        <v>240</v>
      </c>
      <c r="D256" s="58" t="s">
        <v>9</v>
      </c>
      <c r="E256" s="55" t="s">
        <v>10</v>
      </c>
      <c r="F256" s="55" t="s">
        <v>10</v>
      </c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</row>
    <row r="257" spans="1:121" s="5" customFormat="1" ht="25.5" x14ac:dyDescent="0.25">
      <c r="A257" s="57" t="s">
        <v>498</v>
      </c>
      <c r="B257" s="64" t="s">
        <v>119</v>
      </c>
      <c r="C257" s="2">
        <v>114</v>
      </c>
      <c r="D257" s="58" t="s">
        <v>9</v>
      </c>
      <c r="E257" s="55" t="s">
        <v>10</v>
      </c>
      <c r="F257" s="55" t="s">
        <v>10</v>
      </c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</row>
    <row r="258" spans="1:121" s="5" customFormat="1" x14ac:dyDescent="0.25">
      <c r="A258" s="57" t="s">
        <v>501</v>
      </c>
      <c r="B258" s="64" t="s">
        <v>119</v>
      </c>
      <c r="C258" s="2">
        <v>216</v>
      </c>
      <c r="D258" s="58" t="s">
        <v>9</v>
      </c>
      <c r="E258" s="55" t="s">
        <v>10</v>
      </c>
      <c r="F258" s="55" t="s">
        <v>10</v>
      </c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</row>
    <row r="259" spans="1:121" s="5" customFormat="1" ht="25.5" x14ac:dyDescent="0.25">
      <c r="A259" s="57" t="s">
        <v>502</v>
      </c>
      <c r="B259" s="64" t="s">
        <v>119</v>
      </c>
      <c r="C259" s="2">
        <v>114</v>
      </c>
      <c r="D259" s="58" t="s">
        <v>9</v>
      </c>
      <c r="E259" s="55" t="s">
        <v>10</v>
      </c>
      <c r="F259" s="55" t="s">
        <v>10</v>
      </c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</row>
    <row r="260" spans="1:121" s="5" customFormat="1" ht="15.75" customHeight="1" x14ac:dyDescent="0.25">
      <c r="A260" s="44" t="s">
        <v>600</v>
      </c>
      <c r="B260" s="64" t="s">
        <v>119</v>
      </c>
      <c r="C260" s="2">
        <v>114</v>
      </c>
      <c r="D260" s="58" t="s">
        <v>9</v>
      </c>
      <c r="E260" s="55" t="s">
        <v>182</v>
      </c>
      <c r="F260" s="55" t="s">
        <v>182</v>
      </c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</row>
    <row r="261" spans="1:121" s="5" customFormat="1" ht="15.75" customHeight="1" x14ac:dyDescent="0.25">
      <c r="A261" s="57" t="s">
        <v>601</v>
      </c>
      <c r="B261" s="64" t="s">
        <v>119</v>
      </c>
      <c r="C261" s="2"/>
      <c r="D261" s="58" t="s">
        <v>9</v>
      </c>
      <c r="E261" s="55" t="s">
        <v>182</v>
      </c>
      <c r="F261" s="55" t="s">
        <v>182</v>
      </c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</row>
    <row r="262" spans="1:121" s="5" customFormat="1" ht="22.5" customHeight="1" x14ac:dyDescent="0.25">
      <c r="A262" s="57" t="s">
        <v>609</v>
      </c>
      <c r="B262" s="64" t="s">
        <v>119</v>
      </c>
      <c r="C262" s="2">
        <v>59500</v>
      </c>
      <c r="D262" s="58" t="s">
        <v>9</v>
      </c>
      <c r="E262" s="55" t="s">
        <v>182</v>
      </c>
      <c r="F262" s="55" t="s">
        <v>182</v>
      </c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</row>
    <row r="263" spans="1:121" s="5" customFormat="1" ht="22.5" customHeight="1" x14ac:dyDescent="0.25">
      <c r="A263" s="57" t="s">
        <v>674</v>
      </c>
      <c r="B263" s="64" t="s">
        <v>119</v>
      </c>
      <c r="C263" s="2">
        <v>217</v>
      </c>
      <c r="D263" s="58" t="s">
        <v>9</v>
      </c>
      <c r="E263" s="55" t="s">
        <v>242</v>
      </c>
      <c r="F263" s="55" t="s">
        <v>242</v>
      </c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</row>
    <row r="264" spans="1:121" s="5" customFormat="1" ht="15.75" customHeight="1" x14ac:dyDescent="0.25">
      <c r="A264" s="57" t="s">
        <v>689</v>
      </c>
      <c r="B264" s="64" t="s">
        <v>119</v>
      </c>
      <c r="C264" s="2">
        <v>114</v>
      </c>
      <c r="D264" s="58" t="s">
        <v>9</v>
      </c>
      <c r="E264" s="55" t="s">
        <v>242</v>
      </c>
      <c r="F264" s="55" t="s">
        <v>242</v>
      </c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</row>
    <row r="265" spans="1:121" s="5" customFormat="1" ht="15.75" customHeight="1" x14ac:dyDescent="0.25">
      <c r="A265" s="57" t="s">
        <v>701</v>
      </c>
      <c r="B265" s="64" t="s">
        <v>119</v>
      </c>
      <c r="C265" s="2">
        <v>240</v>
      </c>
      <c r="D265" s="58" t="s">
        <v>9</v>
      </c>
      <c r="E265" s="55" t="s">
        <v>242</v>
      </c>
      <c r="F265" s="55" t="s">
        <v>242</v>
      </c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</row>
    <row r="266" spans="1:121" s="5" customFormat="1" ht="15.75" customHeight="1" x14ac:dyDescent="0.25">
      <c r="A266" s="57" t="s">
        <v>727</v>
      </c>
      <c r="B266" s="64" t="s">
        <v>119</v>
      </c>
      <c r="C266" s="2">
        <v>114</v>
      </c>
      <c r="D266" s="58" t="s">
        <v>9</v>
      </c>
      <c r="E266" s="55" t="s">
        <v>161</v>
      </c>
      <c r="F266" s="55" t="s">
        <v>161</v>
      </c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</row>
    <row r="267" spans="1:121" s="5" customFormat="1" ht="15.75" customHeight="1" x14ac:dyDescent="0.25">
      <c r="A267" s="57" t="s">
        <v>728</v>
      </c>
      <c r="B267" s="64" t="s">
        <v>119</v>
      </c>
      <c r="C267" s="2">
        <v>240</v>
      </c>
      <c r="D267" s="58" t="s">
        <v>9</v>
      </c>
      <c r="E267" s="55" t="s">
        <v>161</v>
      </c>
      <c r="F267" s="55" t="s">
        <v>161</v>
      </c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</row>
    <row r="268" spans="1:121" s="5" customFormat="1" x14ac:dyDescent="0.25">
      <c r="A268" s="57" t="s">
        <v>749</v>
      </c>
      <c r="B268" s="64" t="s">
        <v>119</v>
      </c>
      <c r="C268" s="2">
        <f>228</f>
        <v>228</v>
      </c>
      <c r="D268" s="58" t="s">
        <v>9</v>
      </c>
      <c r="E268" s="55" t="s">
        <v>161</v>
      </c>
      <c r="F268" s="55" t="s">
        <v>161</v>
      </c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</row>
    <row r="269" spans="1:121" s="5" customFormat="1" ht="15.75" customHeight="1" x14ac:dyDescent="0.25">
      <c r="A269" s="57" t="s">
        <v>746</v>
      </c>
      <c r="B269" s="64" t="s">
        <v>119</v>
      </c>
      <c r="C269" s="2">
        <v>264</v>
      </c>
      <c r="D269" s="58" t="s">
        <v>9</v>
      </c>
      <c r="E269" s="55" t="s">
        <v>161</v>
      </c>
      <c r="F269" s="55" t="s">
        <v>161</v>
      </c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  <c r="DI269" s="56"/>
      <c r="DJ269" s="56"/>
      <c r="DK269" s="56"/>
      <c r="DL269" s="56"/>
      <c r="DM269" s="56"/>
      <c r="DN269" s="56"/>
      <c r="DO269" s="56"/>
      <c r="DP269" s="56"/>
      <c r="DQ269" s="56"/>
    </row>
    <row r="270" spans="1:121" s="5" customFormat="1" x14ac:dyDescent="0.25">
      <c r="A270" s="57" t="s">
        <v>750</v>
      </c>
      <c r="B270" s="64" t="s">
        <v>119</v>
      </c>
      <c r="C270" s="2">
        <v>240</v>
      </c>
      <c r="D270" s="58" t="s">
        <v>9</v>
      </c>
      <c r="E270" s="55" t="s">
        <v>161</v>
      </c>
      <c r="F270" s="55" t="s">
        <v>161</v>
      </c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</row>
    <row r="271" spans="1:121" s="5" customFormat="1" ht="15.75" customHeight="1" x14ac:dyDescent="0.25">
      <c r="A271" s="57" t="s">
        <v>766</v>
      </c>
      <c r="B271" s="64" t="s">
        <v>119</v>
      </c>
      <c r="C271" s="2">
        <v>114</v>
      </c>
      <c r="D271" s="58" t="s">
        <v>9</v>
      </c>
      <c r="E271" s="55" t="s">
        <v>161</v>
      </c>
      <c r="F271" s="55" t="s">
        <v>161</v>
      </c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</row>
    <row r="272" spans="1:121" s="5" customFormat="1" ht="15.75" customHeight="1" x14ac:dyDescent="0.25">
      <c r="A272" s="57" t="s">
        <v>767</v>
      </c>
      <c r="B272" s="64" t="s">
        <v>119</v>
      </c>
      <c r="C272" s="2">
        <v>240</v>
      </c>
      <c r="D272" s="58" t="s">
        <v>9</v>
      </c>
      <c r="E272" s="55" t="s">
        <v>161</v>
      </c>
      <c r="F272" s="55" t="s">
        <v>161</v>
      </c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</row>
    <row r="273" spans="1:121" s="10" customFormat="1" ht="24" x14ac:dyDescent="0.25">
      <c r="A273" s="98" t="s">
        <v>553</v>
      </c>
      <c r="B273" s="99" t="s">
        <v>449</v>
      </c>
      <c r="C273" s="100"/>
      <c r="D273" s="12"/>
      <c r="E273" s="78"/>
      <c r="F273" s="78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</row>
    <row r="274" spans="1:121" s="5" customFormat="1" ht="48" customHeight="1" x14ac:dyDescent="0.25">
      <c r="A274" s="57" t="s">
        <v>450</v>
      </c>
      <c r="B274" s="69" t="s">
        <v>480</v>
      </c>
      <c r="C274" s="2">
        <v>220</v>
      </c>
      <c r="D274" s="58" t="s">
        <v>9</v>
      </c>
      <c r="E274" s="55" t="s">
        <v>26</v>
      </c>
      <c r="F274" s="55" t="s">
        <v>10</v>
      </c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</row>
    <row r="275" spans="1:121" s="5" customFormat="1" ht="27.75" customHeight="1" x14ac:dyDescent="0.25">
      <c r="A275" s="57" t="s">
        <v>549</v>
      </c>
      <c r="B275" s="67" t="s">
        <v>550</v>
      </c>
      <c r="C275" s="2">
        <v>300</v>
      </c>
      <c r="D275" s="58" t="s">
        <v>9</v>
      </c>
      <c r="E275" s="55" t="s">
        <v>11</v>
      </c>
      <c r="F275" s="55" t="s">
        <v>11</v>
      </c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</row>
    <row r="276" spans="1:121" s="5" customFormat="1" ht="20.25" customHeight="1" x14ac:dyDescent="0.25">
      <c r="A276" s="57" t="s">
        <v>703</v>
      </c>
      <c r="B276" s="69" t="s">
        <v>657</v>
      </c>
      <c r="C276" s="2">
        <v>1650</v>
      </c>
      <c r="D276" s="58" t="s">
        <v>9</v>
      </c>
      <c r="E276" s="55" t="s">
        <v>242</v>
      </c>
      <c r="F276" s="55" t="s">
        <v>242</v>
      </c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</row>
    <row r="277" spans="1:121" s="5" customFormat="1" ht="30" customHeight="1" x14ac:dyDescent="0.25">
      <c r="A277" s="57" t="s">
        <v>709</v>
      </c>
      <c r="B277" s="69" t="s">
        <v>710</v>
      </c>
      <c r="C277" s="2">
        <v>150</v>
      </c>
      <c r="D277" s="58" t="s">
        <v>9</v>
      </c>
      <c r="E277" s="55" t="s">
        <v>161</v>
      </c>
      <c r="F277" s="55" t="s">
        <v>161</v>
      </c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56"/>
      <c r="DL277" s="56"/>
      <c r="DM277" s="56"/>
      <c r="DN277" s="56"/>
      <c r="DO277" s="56"/>
      <c r="DP277" s="56"/>
      <c r="DQ277" s="56"/>
    </row>
    <row r="278" spans="1:121" s="5" customFormat="1" ht="30" customHeight="1" x14ac:dyDescent="0.25">
      <c r="A278" s="57" t="s">
        <v>772</v>
      </c>
      <c r="B278" s="69" t="s">
        <v>773</v>
      </c>
      <c r="C278" s="2">
        <v>2730</v>
      </c>
      <c r="D278" s="58" t="s">
        <v>9</v>
      </c>
      <c r="E278" s="55" t="s">
        <v>161</v>
      </c>
      <c r="F278" s="55" t="s">
        <v>161</v>
      </c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6"/>
      <c r="CX278" s="56"/>
      <c r="CY278" s="56"/>
      <c r="CZ278" s="56"/>
      <c r="DA278" s="56"/>
      <c r="DB278" s="56"/>
      <c r="DC278" s="56"/>
      <c r="DD278" s="56"/>
      <c r="DE278" s="56"/>
      <c r="DF278" s="56"/>
      <c r="DG278" s="56"/>
      <c r="DH278" s="56"/>
      <c r="DI278" s="56"/>
      <c r="DJ278" s="56"/>
      <c r="DK278" s="56"/>
      <c r="DL278" s="56"/>
      <c r="DM278" s="56"/>
      <c r="DN278" s="56"/>
      <c r="DO278" s="56"/>
      <c r="DP278" s="56"/>
      <c r="DQ278" s="56"/>
    </row>
    <row r="279" spans="1:121" s="5" customFormat="1" ht="25.5" customHeight="1" x14ac:dyDescent="0.25">
      <c r="A279" s="1" t="s">
        <v>802</v>
      </c>
      <c r="B279" s="69"/>
      <c r="C279" s="2"/>
      <c r="D279" s="12"/>
      <c r="E279" s="78"/>
      <c r="F279" s="78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56"/>
      <c r="CY279" s="56"/>
      <c r="CZ279" s="56"/>
      <c r="DA279" s="56"/>
      <c r="DB279" s="56"/>
      <c r="DC279" s="56"/>
      <c r="DD279" s="56"/>
      <c r="DE279" s="56"/>
      <c r="DF279" s="56"/>
      <c r="DG279" s="56"/>
      <c r="DH279" s="56"/>
      <c r="DI279" s="56"/>
      <c r="DJ279" s="56"/>
      <c r="DK279" s="56"/>
      <c r="DL279" s="56"/>
      <c r="DM279" s="56"/>
      <c r="DN279" s="56"/>
      <c r="DO279" s="56"/>
      <c r="DP279" s="56"/>
      <c r="DQ279" s="56"/>
    </row>
    <row r="280" spans="1:121" s="5" customFormat="1" ht="33" customHeight="1" x14ac:dyDescent="0.25">
      <c r="A280" s="57" t="s">
        <v>485</v>
      </c>
      <c r="B280" s="69" t="s">
        <v>484</v>
      </c>
      <c r="C280" s="2">
        <v>600</v>
      </c>
      <c r="D280" s="58" t="s">
        <v>9</v>
      </c>
      <c r="E280" s="55" t="s">
        <v>14</v>
      </c>
      <c r="F280" s="55" t="s">
        <v>14</v>
      </c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</row>
    <row r="281" spans="1:121" s="5" customFormat="1" ht="33" customHeight="1" x14ac:dyDescent="0.25">
      <c r="A281" s="57" t="s">
        <v>493</v>
      </c>
      <c r="B281" s="69" t="s">
        <v>494</v>
      </c>
      <c r="C281" s="2">
        <v>400</v>
      </c>
      <c r="D281" s="58" t="s">
        <v>9</v>
      </c>
      <c r="E281" s="55" t="s">
        <v>10</v>
      </c>
      <c r="F281" s="55" t="s">
        <v>10</v>
      </c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6"/>
      <c r="DE281" s="56"/>
      <c r="DF281" s="56"/>
      <c r="DG281" s="56"/>
      <c r="DH281" s="56"/>
      <c r="DI281" s="56"/>
      <c r="DJ281" s="56"/>
      <c r="DK281" s="56"/>
      <c r="DL281" s="56"/>
      <c r="DM281" s="56"/>
      <c r="DN281" s="56"/>
      <c r="DO281" s="56"/>
      <c r="DP281" s="56"/>
      <c r="DQ281" s="56"/>
    </row>
    <row r="282" spans="1:121" s="5" customFormat="1" ht="38.25" x14ac:dyDescent="0.25">
      <c r="A282" s="57" t="s">
        <v>495</v>
      </c>
      <c r="B282" s="69" t="s">
        <v>496</v>
      </c>
      <c r="C282" s="2">
        <v>10000</v>
      </c>
      <c r="D282" s="58" t="s">
        <v>9</v>
      </c>
      <c r="E282" s="55" t="s">
        <v>10</v>
      </c>
      <c r="F282" s="55" t="s">
        <v>10</v>
      </c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56"/>
      <c r="DL282" s="56"/>
      <c r="DM282" s="56"/>
      <c r="DN282" s="56"/>
      <c r="DO282" s="56"/>
      <c r="DP282" s="56"/>
      <c r="DQ282" s="56"/>
    </row>
    <row r="283" spans="1:121" s="5" customFormat="1" ht="32.25" customHeight="1" x14ac:dyDescent="0.25">
      <c r="A283" s="57" t="s">
        <v>722</v>
      </c>
      <c r="B283" s="69" t="s">
        <v>494</v>
      </c>
      <c r="C283" s="2">
        <v>700</v>
      </c>
      <c r="D283" s="58" t="s">
        <v>9</v>
      </c>
      <c r="E283" s="55" t="s">
        <v>161</v>
      </c>
      <c r="F283" s="55" t="s">
        <v>161</v>
      </c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</row>
    <row r="284" spans="1:121" s="9" customFormat="1" ht="38.25" x14ac:dyDescent="0.25">
      <c r="A284" s="1" t="s">
        <v>803</v>
      </c>
      <c r="B284" s="64"/>
      <c r="C284" s="2"/>
      <c r="D284" s="12"/>
      <c r="E284" s="78"/>
      <c r="F284" s="78"/>
    </row>
    <row r="285" spans="1:121" s="56" customFormat="1" ht="27.75" customHeight="1" x14ac:dyDescent="0.25">
      <c r="A285" s="57" t="s">
        <v>121</v>
      </c>
      <c r="B285" s="64" t="s">
        <v>122</v>
      </c>
      <c r="C285" s="2">
        <v>5760</v>
      </c>
      <c r="D285" s="58" t="s">
        <v>9</v>
      </c>
      <c r="E285" s="58" t="s">
        <v>14</v>
      </c>
      <c r="F285" s="58" t="s">
        <v>38</v>
      </c>
    </row>
    <row r="286" spans="1:121" s="56" customFormat="1" ht="24" x14ac:dyDescent="0.25">
      <c r="A286" s="57" t="s">
        <v>380</v>
      </c>
      <c r="B286" s="64" t="s">
        <v>381</v>
      </c>
      <c r="C286" s="19">
        <v>480</v>
      </c>
      <c r="D286" s="58" t="s">
        <v>9</v>
      </c>
      <c r="E286" s="58" t="s">
        <v>14</v>
      </c>
      <c r="F286" s="58" t="s">
        <v>14</v>
      </c>
    </row>
    <row r="287" spans="1:121" s="56" customFormat="1" ht="36.75" customHeight="1" x14ac:dyDescent="0.25">
      <c r="A287" s="57" t="s">
        <v>430</v>
      </c>
      <c r="B287" s="64" t="s">
        <v>431</v>
      </c>
      <c r="C287" s="19">
        <v>1040</v>
      </c>
      <c r="D287" s="58" t="s">
        <v>9</v>
      </c>
      <c r="E287" s="58" t="s">
        <v>26</v>
      </c>
      <c r="F287" s="58" t="s">
        <v>26</v>
      </c>
    </row>
    <row r="288" spans="1:121" s="56" customFormat="1" ht="30" customHeight="1" x14ac:dyDescent="0.25">
      <c r="A288" s="57" t="s">
        <v>635</v>
      </c>
      <c r="B288" s="64" t="s">
        <v>636</v>
      </c>
      <c r="C288" s="19">
        <v>470.8</v>
      </c>
      <c r="D288" s="58" t="s">
        <v>9</v>
      </c>
      <c r="E288" s="58" t="s">
        <v>242</v>
      </c>
      <c r="F288" s="58" t="s">
        <v>242</v>
      </c>
    </row>
    <row r="289" spans="1:220" s="56" customFormat="1" ht="24" x14ac:dyDescent="0.25">
      <c r="A289" s="57" t="s">
        <v>718</v>
      </c>
      <c r="B289" s="64" t="s">
        <v>43</v>
      </c>
      <c r="C289" s="19">
        <v>2500</v>
      </c>
      <c r="D289" s="58" t="s">
        <v>9</v>
      </c>
      <c r="E289" s="58" t="s">
        <v>161</v>
      </c>
      <c r="F289" s="58" t="s">
        <v>161</v>
      </c>
    </row>
    <row r="290" spans="1:220" s="56" customFormat="1" ht="24" x14ac:dyDescent="0.25">
      <c r="A290" s="57" t="s">
        <v>789</v>
      </c>
      <c r="B290" s="64" t="s">
        <v>431</v>
      </c>
      <c r="C290" s="19">
        <v>1200</v>
      </c>
      <c r="D290" s="58" t="s">
        <v>9</v>
      </c>
      <c r="E290" s="58" t="s">
        <v>161</v>
      </c>
      <c r="F290" s="58" t="s">
        <v>161</v>
      </c>
    </row>
    <row r="291" spans="1:220" s="56" customFormat="1" ht="20.25" customHeight="1" x14ac:dyDescent="0.25">
      <c r="A291" s="1" t="s">
        <v>123</v>
      </c>
      <c r="B291" s="89"/>
      <c r="C291" s="19"/>
      <c r="D291" s="58"/>
      <c r="E291" s="55"/>
      <c r="F291" s="55"/>
    </row>
    <row r="292" spans="1:220" s="56" customFormat="1" ht="44.25" customHeight="1" x14ac:dyDescent="0.25">
      <c r="A292" s="160" t="s">
        <v>124</v>
      </c>
      <c r="B292" s="68" t="s">
        <v>125</v>
      </c>
      <c r="C292" s="19">
        <f>77400</f>
        <v>77400</v>
      </c>
      <c r="D292" s="58" t="s">
        <v>9</v>
      </c>
      <c r="E292" s="14" t="s">
        <v>126</v>
      </c>
      <c r="F292" s="14" t="s">
        <v>38</v>
      </c>
    </row>
    <row r="293" spans="1:220" s="56" customFormat="1" ht="36" customHeight="1" x14ac:dyDescent="0.25">
      <c r="A293" s="160" t="s">
        <v>544</v>
      </c>
      <c r="B293" s="68" t="s">
        <v>127</v>
      </c>
      <c r="C293" s="19">
        <f>56400</f>
        <v>56400</v>
      </c>
      <c r="D293" s="58" t="s">
        <v>9</v>
      </c>
      <c r="E293" s="14" t="s">
        <v>126</v>
      </c>
      <c r="F293" s="14" t="s">
        <v>38</v>
      </c>
    </row>
    <row r="294" spans="1:220" s="5" customFormat="1" x14ac:dyDescent="0.25">
      <c r="A294" s="1" t="s">
        <v>128</v>
      </c>
      <c r="B294" s="89"/>
      <c r="C294" s="2"/>
      <c r="D294" s="12"/>
      <c r="E294" s="78"/>
      <c r="F294" s="78"/>
    </row>
    <row r="295" spans="1:220" s="56" customFormat="1" ht="44.25" customHeight="1" x14ac:dyDescent="0.25">
      <c r="A295" s="57" t="s">
        <v>129</v>
      </c>
      <c r="B295" s="64" t="s">
        <v>130</v>
      </c>
      <c r="C295" s="60">
        <v>3800</v>
      </c>
      <c r="D295" s="20" t="s">
        <v>9</v>
      </c>
      <c r="E295" s="58" t="s">
        <v>14</v>
      </c>
      <c r="F295" s="21" t="s">
        <v>14</v>
      </c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</row>
    <row r="296" spans="1:220" s="56" customFormat="1" ht="60" x14ac:dyDescent="0.25">
      <c r="A296" s="57" t="s">
        <v>131</v>
      </c>
      <c r="B296" s="64" t="s">
        <v>132</v>
      </c>
      <c r="C296" s="2">
        <v>9000</v>
      </c>
      <c r="D296" s="58" t="s">
        <v>9</v>
      </c>
      <c r="E296" s="161" t="s">
        <v>70</v>
      </c>
      <c r="F296" s="14" t="s">
        <v>71</v>
      </c>
    </row>
    <row r="297" spans="1:220" s="56" customFormat="1" ht="36" x14ac:dyDescent="0.25">
      <c r="A297" s="57" t="s">
        <v>133</v>
      </c>
      <c r="B297" s="64" t="s">
        <v>134</v>
      </c>
      <c r="C297" s="2">
        <v>37000</v>
      </c>
      <c r="D297" s="20" t="s">
        <v>9</v>
      </c>
      <c r="E297" s="55" t="s">
        <v>135</v>
      </c>
      <c r="F297" s="55" t="s">
        <v>126</v>
      </c>
    </row>
    <row r="298" spans="1:220" s="31" customFormat="1" ht="48" x14ac:dyDescent="0.25">
      <c r="A298" s="11" t="s">
        <v>136</v>
      </c>
      <c r="B298" s="64" t="s">
        <v>137</v>
      </c>
      <c r="C298" s="162">
        <v>32000</v>
      </c>
      <c r="D298" s="20" t="s">
        <v>9</v>
      </c>
      <c r="E298" s="55" t="s">
        <v>135</v>
      </c>
      <c r="F298" s="55" t="s">
        <v>126</v>
      </c>
    </row>
    <row r="299" spans="1:220" s="56" customFormat="1" ht="36" x14ac:dyDescent="0.25">
      <c r="A299" s="11" t="s">
        <v>138</v>
      </c>
      <c r="B299" s="64" t="s">
        <v>139</v>
      </c>
      <c r="C299" s="2">
        <v>10050</v>
      </c>
      <c r="D299" s="20" t="s">
        <v>9</v>
      </c>
      <c r="E299" s="55" t="s">
        <v>135</v>
      </c>
      <c r="F299" s="55" t="s">
        <v>126</v>
      </c>
    </row>
    <row r="300" spans="1:220" s="56" customFormat="1" ht="36" x14ac:dyDescent="0.25">
      <c r="A300" s="163" t="s">
        <v>140</v>
      </c>
      <c r="B300" s="68" t="s">
        <v>141</v>
      </c>
      <c r="C300" s="19">
        <v>77300</v>
      </c>
      <c r="D300" s="20" t="s">
        <v>9</v>
      </c>
      <c r="E300" s="55" t="s">
        <v>135</v>
      </c>
      <c r="F300" s="55" t="s">
        <v>126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</row>
    <row r="301" spans="1:220" s="31" customFormat="1" ht="48" x14ac:dyDescent="0.25">
      <c r="A301" s="164" t="s">
        <v>142</v>
      </c>
      <c r="B301" s="117" t="s">
        <v>143</v>
      </c>
      <c r="C301" s="165">
        <v>8304</v>
      </c>
      <c r="D301" s="166" t="s">
        <v>9</v>
      </c>
      <c r="E301" s="55" t="s">
        <v>135</v>
      </c>
      <c r="F301" s="55" t="s">
        <v>126</v>
      </c>
    </row>
    <row r="302" spans="1:220" s="31" customFormat="1" ht="21" customHeight="1" thickBot="1" x14ac:dyDescent="0.3">
      <c r="A302" s="164" t="s">
        <v>574</v>
      </c>
      <c r="B302" s="117" t="s">
        <v>143</v>
      </c>
      <c r="C302" s="165">
        <v>1200</v>
      </c>
      <c r="D302" s="166" t="s">
        <v>9</v>
      </c>
      <c r="E302" s="17" t="s">
        <v>11</v>
      </c>
      <c r="F302" s="17" t="s">
        <v>11</v>
      </c>
    </row>
    <row r="303" spans="1:220" s="56" customFormat="1" ht="48.75" customHeight="1" x14ac:dyDescent="0.25">
      <c r="A303" s="167" t="s">
        <v>144</v>
      </c>
      <c r="B303" s="168" t="s">
        <v>145</v>
      </c>
      <c r="C303" s="169">
        <v>28512</v>
      </c>
      <c r="D303" s="170" t="s">
        <v>9</v>
      </c>
      <c r="E303" s="171" t="s">
        <v>135</v>
      </c>
      <c r="F303" s="171" t="s">
        <v>38</v>
      </c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</row>
    <row r="304" spans="1:220" s="56" customFormat="1" ht="48.75" customHeight="1" thickBot="1" x14ac:dyDescent="0.3">
      <c r="A304" s="172" t="s">
        <v>712</v>
      </c>
      <c r="B304" s="70" t="s">
        <v>145</v>
      </c>
      <c r="C304" s="40">
        <v>18596.25</v>
      </c>
      <c r="D304" s="39" t="s">
        <v>9</v>
      </c>
      <c r="E304" s="37" t="s">
        <v>161</v>
      </c>
      <c r="F304" s="37" t="s">
        <v>161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</row>
    <row r="305" spans="1:220" s="56" customFormat="1" ht="24" x14ac:dyDescent="0.25">
      <c r="A305" s="18" t="s">
        <v>146</v>
      </c>
      <c r="B305" s="68" t="s">
        <v>147</v>
      </c>
      <c r="C305" s="19">
        <v>1320</v>
      </c>
      <c r="D305" s="4" t="s">
        <v>9</v>
      </c>
      <c r="E305" s="3" t="s">
        <v>126</v>
      </c>
      <c r="F305" s="3" t="s">
        <v>126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</row>
    <row r="306" spans="1:220" s="31" customFormat="1" ht="48.75" customHeight="1" x14ac:dyDescent="0.25">
      <c r="A306" s="13" t="s">
        <v>148</v>
      </c>
      <c r="B306" s="64" t="s">
        <v>149</v>
      </c>
      <c r="C306" s="162">
        <v>30000</v>
      </c>
      <c r="D306" s="20" t="s">
        <v>9</v>
      </c>
      <c r="E306" s="55" t="s">
        <v>126</v>
      </c>
      <c r="F306" s="55" t="s">
        <v>126</v>
      </c>
    </row>
    <row r="307" spans="1:220" s="31" customFormat="1" ht="62.25" customHeight="1" x14ac:dyDescent="0.25">
      <c r="A307" s="57" t="s">
        <v>150</v>
      </c>
      <c r="B307" s="64" t="s">
        <v>151</v>
      </c>
      <c r="C307" s="162">
        <v>36000</v>
      </c>
      <c r="D307" s="20" t="s">
        <v>9</v>
      </c>
      <c r="E307" s="55" t="s">
        <v>126</v>
      </c>
      <c r="F307" s="55" t="s">
        <v>126</v>
      </c>
    </row>
    <row r="308" spans="1:220" s="56" customFormat="1" ht="60" x14ac:dyDescent="0.25">
      <c r="A308" s="49" t="s">
        <v>155</v>
      </c>
      <c r="B308" s="66" t="s">
        <v>156</v>
      </c>
      <c r="C308" s="77">
        <v>500</v>
      </c>
      <c r="D308" s="20" t="s">
        <v>9</v>
      </c>
      <c r="E308" s="55" t="s">
        <v>126</v>
      </c>
      <c r="F308" s="55" t="s">
        <v>126</v>
      </c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</row>
    <row r="309" spans="1:220" s="5" customFormat="1" ht="17.25" customHeight="1" x14ac:dyDescent="0.25">
      <c r="A309" s="1" t="s">
        <v>152</v>
      </c>
      <c r="B309" s="89"/>
      <c r="C309" s="2">
        <f>SUM(C310:C313)</f>
        <v>47400</v>
      </c>
      <c r="D309" s="90"/>
      <c r="E309" s="78"/>
      <c r="F309" s="78"/>
    </row>
    <row r="310" spans="1:220" s="56" customFormat="1" ht="37.5" customHeight="1" x14ac:dyDescent="0.25">
      <c r="A310" s="57" t="s">
        <v>153</v>
      </c>
      <c r="B310" s="64" t="s">
        <v>154</v>
      </c>
      <c r="C310" s="60">
        <v>25200</v>
      </c>
      <c r="D310" s="20" t="s">
        <v>9</v>
      </c>
      <c r="E310" s="55" t="s">
        <v>126</v>
      </c>
      <c r="F310" s="55" t="s">
        <v>126</v>
      </c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</row>
    <row r="311" spans="1:220" s="56" customFormat="1" ht="35.25" customHeight="1" x14ac:dyDescent="0.25">
      <c r="A311" s="57" t="s">
        <v>157</v>
      </c>
      <c r="B311" s="64" t="s">
        <v>447</v>
      </c>
      <c r="C311" s="60">
        <v>10200</v>
      </c>
      <c r="D311" s="20" t="s">
        <v>9</v>
      </c>
      <c r="E311" s="58" t="s">
        <v>26</v>
      </c>
      <c r="F311" s="21" t="s">
        <v>10</v>
      </c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</row>
    <row r="312" spans="1:220" s="5" customFormat="1" ht="60" x14ac:dyDescent="0.25">
      <c r="A312" s="57" t="s">
        <v>507</v>
      </c>
      <c r="B312" s="64" t="s">
        <v>158</v>
      </c>
      <c r="C312" s="2">
        <v>5000</v>
      </c>
      <c r="D312" s="4" t="s">
        <v>9</v>
      </c>
      <c r="E312" s="3" t="s">
        <v>10</v>
      </c>
      <c r="F312" s="55" t="s">
        <v>11</v>
      </c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6"/>
      <c r="DE312" s="56"/>
      <c r="DF312" s="56"/>
      <c r="DG312" s="56"/>
      <c r="DH312" s="56"/>
      <c r="DI312" s="56"/>
      <c r="DJ312" s="56"/>
      <c r="DK312" s="56"/>
      <c r="DL312" s="56"/>
      <c r="DM312" s="56"/>
      <c r="DN312" s="56"/>
      <c r="DO312" s="56"/>
      <c r="DP312" s="56"/>
      <c r="DQ312" s="56"/>
    </row>
    <row r="313" spans="1:220" s="56" customFormat="1" ht="33" customHeight="1" x14ac:dyDescent="0.25">
      <c r="A313" s="57" t="s">
        <v>159</v>
      </c>
      <c r="B313" s="64" t="s">
        <v>160</v>
      </c>
      <c r="C313" s="2">
        <v>7000</v>
      </c>
      <c r="D313" s="58" t="s">
        <v>9</v>
      </c>
      <c r="E313" s="55" t="s">
        <v>161</v>
      </c>
      <c r="F313" s="55" t="s">
        <v>162</v>
      </c>
    </row>
    <row r="314" spans="1:220" s="10" customFormat="1" ht="18" customHeight="1" x14ac:dyDescent="0.25">
      <c r="A314" s="1" t="s">
        <v>163</v>
      </c>
      <c r="B314" s="101"/>
      <c r="C314" s="2"/>
      <c r="D314" s="12"/>
      <c r="E314" s="78"/>
      <c r="F314" s="78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</row>
    <row r="315" spans="1:220" s="5" customFormat="1" ht="21" customHeight="1" x14ac:dyDescent="0.25">
      <c r="A315" s="13" t="s">
        <v>382</v>
      </c>
      <c r="B315" s="64" t="s">
        <v>164</v>
      </c>
      <c r="C315" s="60">
        <v>350</v>
      </c>
      <c r="D315" s="58" t="s">
        <v>9</v>
      </c>
      <c r="E315" s="55" t="s">
        <v>14</v>
      </c>
      <c r="F315" s="55" t="s">
        <v>14</v>
      </c>
    </row>
    <row r="316" spans="1:220" s="5" customFormat="1" ht="25.5" x14ac:dyDescent="0.25">
      <c r="A316" s="13" t="s">
        <v>500</v>
      </c>
      <c r="B316" s="69" t="s">
        <v>399</v>
      </c>
      <c r="C316" s="60">
        <v>8000</v>
      </c>
      <c r="D316" s="58" t="s">
        <v>9</v>
      </c>
      <c r="E316" s="55" t="s">
        <v>26</v>
      </c>
      <c r="F316" s="55" t="s">
        <v>26</v>
      </c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56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56"/>
      <c r="CY316" s="56"/>
      <c r="CZ316" s="56"/>
      <c r="DA316" s="56"/>
      <c r="DB316" s="56"/>
      <c r="DC316" s="56"/>
      <c r="DD316" s="56"/>
      <c r="DE316" s="56"/>
      <c r="DF316" s="56"/>
      <c r="DG316" s="56"/>
      <c r="DH316" s="56"/>
      <c r="DI316" s="56"/>
      <c r="DJ316" s="56"/>
      <c r="DK316" s="56"/>
      <c r="DL316" s="56"/>
      <c r="DM316" s="56"/>
      <c r="DN316" s="56"/>
      <c r="DO316" s="56"/>
      <c r="DP316" s="56"/>
      <c r="DQ316" s="56"/>
    </row>
    <row r="317" spans="1:220" s="10" customFormat="1" ht="24" x14ac:dyDescent="0.25">
      <c r="A317" s="1" t="s">
        <v>570</v>
      </c>
      <c r="B317" s="99" t="s">
        <v>165</v>
      </c>
      <c r="C317" s="2"/>
      <c r="D317" s="12"/>
      <c r="E317" s="78"/>
      <c r="F317" s="78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</row>
    <row r="318" spans="1:220" s="5" customFormat="1" ht="24" x14ac:dyDescent="0.25">
      <c r="A318" s="13" t="s">
        <v>475</v>
      </c>
      <c r="B318" s="69" t="s">
        <v>569</v>
      </c>
      <c r="C318" s="60">
        <v>17700</v>
      </c>
      <c r="D318" s="58" t="s">
        <v>9</v>
      </c>
      <c r="E318" s="55" t="s">
        <v>10</v>
      </c>
      <c r="F318" s="55" t="s">
        <v>10</v>
      </c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6"/>
      <c r="BR318" s="56"/>
      <c r="BS318" s="56"/>
      <c r="BT318" s="56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56"/>
      <c r="CK318" s="56"/>
      <c r="CL318" s="56"/>
      <c r="CM318" s="56"/>
      <c r="CN318" s="56"/>
      <c r="CO318" s="56"/>
      <c r="CP318" s="56"/>
      <c r="CQ318" s="56"/>
      <c r="CR318" s="56"/>
      <c r="CS318" s="56"/>
      <c r="CT318" s="56"/>
      <c r="CU318" s="56"/>
      <c r="CV318" s="56"/>
      <c r="CW318" s="56"/>
      <c r="CX318" s="56"/>
      <c r="CY318" s="56"/>
      <c r="CZ318" s="56"/>
      <c r="DA318" s="56"/>
      <c r="DB318" s="56"/>
      <c r="DC318" s="56"/>
      <c r="DD318" s="56"/>
      <c r="DE318" s="56"/>
      <c r="DF318" s="56"/>
      <c r="DG318" s="56"/>
      <c r="DH318" s="56"/>
      <c r="DI318" s="56"/>
      <c r="DJ318" s="56"/>
      <c r="DK318" s="56"/>
      <c r="DL318" s="56"/>
      <c r="DM318" s="56"/>
      <c r="DN318" s="56"/>
      <c r="DO318" s="56"/>
      <c r="DP318" s="56"/>
      <c r="DQ318" s="56"/>
    </row>
    <row r="319" spans="1:220" s="5" customFormat="1" ht="24" x14ac:dyDescent="0.25">
      <c r="A319" s="13" t="s">
        <v>567</v>
      </c>
      <c r="B319" s="69" t="s">
        <v>568</v>
      </c>
      <c r="C319" s="102">
        <v>22061</v>
      </c>
      <c r="D319" s="58" t="s">
        <v>9</v>
      </c>
      <c r="E319" s="3" t="s">
        <v>11</v>
      </c>
      <c r="F319" s="3" t="s">
        <v>182</v>
      </c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6"/>
      <c r="BQ319" s="56"/>
      <c r="BR319" s="56"/>
      <c r="BS319" s="56"/>
      <c r="BT319" s="56"/>
      <c r="BU319" s="56"/>
      <c r="BV319" s="56"/>
      <c r="BW319" s="56"/>
      <c r="BX319" s="56"/>
      <c r="BY319" s="56"/>
      <c r="BZ319" s="56"/>
      <c r="CA319" s="56"/>
      <c r="CB319" s="56"/>
      <c r="CC319" s="56"/>
      <c r="CD319" s="56"/>
      <c r="CE319" s="56"/>
      <c r="CF319" s="56"/>
      <c r="CG319" s="56"/>
      <c r="CH319" s="56"/>
      <c r="CI319" s="56"/>
      <c r="CJ319" s="56"/>
      <c r="CK319" s="56"/>
      <c r="CL319" s="56"/>
      <c r="CM319" s="56"/>
      <c r="CN319" s="56"/>
      <c r="CO319" s="56"/>
      <c r="CP319" s="56"/>
      <c r="CQ319" s="56"/>
      <c r="CR319" s="56"/>
      <c r="CS319" s="56"/>
      <c r="CT319" s="56"/>
      <c r="CU319" s="56"/>
      <c r="CV319" s="56"/>
      <c r="CW319" s="56"/>
      <c r="CX319" s="56"/>
      <c r="CY319" s="56"/>
      <c r="CZ319" s="56"/>
      <c r="DA319" s="56"/>
      <c r="DB319" s="56"/>
      <c r="DC319" s="56"/>
      <c r="DD319" s="56"/>
      <c r="DE319" s="56"/>
      <c r="DF319" s="56"/>
      <c r="DG319" s="56"/>
      <c r="DH319" s="56"/>
      <c r="DI319" s="56"/>
      <c r="DJ319" s="56"/>
      <c r="DK319" s="56"/>
      <c r="DL319" s="56"/>
      <c r="DM319" s="56"/>
      <c r="DN319" s="56"/>
      <c r="DO319" s="56"/>
      <c r="DP319" s="56"/>
      <c r="DQ319" s="56"/>
    </row>
    <row r="320" spans="1:220" s="5" customFormat="1" ht="25.5" x14ac:dyDescent="0.25">
      <c r="A320" s="57" t="s">
        <v>791</v>
      </c>
      <c r="B320" s="21" t="s">
        <v>165</v>
      </c>
      <c r="C320" s="102">
        <v>12000</v>
      </c>
      <c r="D320" s="4"/>
      <c r="E320" s="3"/>
      <c r="F320" s="3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6"/>
      <c r="DE320" s="56"/>
      <c r="DF320" s="56"/>
      <c r="DG320" s="56"/>
      <c r="DH320" s="56"/>
      <c r="DI320" s="56"/>
      <c r="DJ320" s="56"/>
      <c r="DK320" s="56"/>
      <c r="DL320" s="56"/>
      <c r="DM320" s="56"/>
      <c r="DN320" s="56"/>
      <c r="DO320" s="56"/>
      <c r="DP320" s="56"/>
      <c r="DQ320" s="56"/>
    </row>
    <row r="321" spans="1:122" s="10" customFormat="1" ht="20.25" customHeight="1" x14ac:dyDescent="0.25">
      <c r="A321" s="1" t="s">
        <v>724</v>
      </c>
      <c r="B321" s="99"/>
      <c r="C321" s="2"/>
      <c r="D321" s="12"/>
      <c r="E321" s="78"/>
      <c r="F321" s="78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</row>
    <row r="322" spans="1:122" s="10" customFormat="1" ht="54" customHeight="1" x14ac:dyDescent="0.25">
      <c r="A322" s="54" t="s">
        <v>725</v>
      </c>
      <c r="B322" s="69" t="s">
        <v>726</v>
      </c>
      <c r="C322" s="2">
        <v>3800</v>
      </c>
      <c r="D322" s="58" t="s">
        <v>9</v>
      </c>
      <c r="E322" s="55" t="s">
        <v>161</v>
      </c>
      <c r="F322" s="55" t="s">
        <v>161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</row>
    <row r="323" spans="1:122" s="10" customFormat="1" x14ac:dyDescent="0.25">
      <c r="A323" s="1" t="s">
        <v>420</v>
      </c>
      <c r="B323" s="99"/>
      <c r="C323" s="2"/>
      <c r="D323" s="12"/>
      <c r="E323" s="78"/>
      <c r="F323" s="78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</row>
    <row r="324" spans="1:122" s="10" customFormat="1" ht="42.75" customHeight="1" x14ac:dyDescent="0.25">
      <c r="A324" s="54" t="s">
        <v>423</v>
      </c>
      <c r="B324" s="97" t="s">
        <v>421</v>
      </c>
      <c r="C324" s="2">
        <v>200000</v>
      </c>
      <c r="D324" s="58" t="s">
        <v>422</v>
      </c>
      <c r="E324" s="55" t="s">
        <v>38</v>
      </c>
      <c r="F324" s="55" t="s">
        <v>26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</row>
    <row r="325" spans="1:122" s="5" customFormat="1" ht="20.25" customHeight="1" x14ac:dyDescent="0.25">
      <c r="A325" s="1" t="s">
        <v>168</v>
      </c>
      <c r="B325" s="69"/>
      <c r="C325" s="2"/>
      <c r="D325" s="58"/>
      <c r="E325" s="55"/>
      <c r="F325" s="55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56"/>
      <c r="CK325" s="56"/>
      <c r="CL325" s="56"/>
      <c r="CM325" s="56"/>
      <c r="CN325" s="56"/>
      <c r="CO325" s="56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6"/>
      <c r="DE325" s="56"/>
      <c r="DF325" s="56"/>
      <c r="DG325" s="56"/>
      <c r="DH325" s="56"/>
      <c r="DI325" s="56"/>
      <c r="DJ325" s="56"/>
      <c r="DK325" s="56"/>
      <c r="DL325" s="56"/>
      <c r="DM325" s="56"/>
      <c r="DN325" s="56"/>
      <c r="DO325" s="56"/>
      <c r="DP325" s="56"/>
      <c r="DQ325" s="56"/>
    </row>
    <row r="326" spans="1:122" s="5" customFormat="1" ht="25.5" x14ac:dyDescent="0.25">
      <c r="A326" s="49" t="s">
        <v>386</v>
      </c>
      <c r="B326" s="69" t="s">
        <v>387</v>
      </c>
      <c r="C326" s="77">
        <v>2500</v>
      </c>
      <c r="D326" s="13" t="s">
        <v>9</v>
      </c>
      <c r="E326" s="17" t="s">
        <v>102</v>
      </c>
      <c r="F326" s="173" t="s">
        <v>26</v>
      </c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56"/>
      <c r="CK326" s="56"/>
      <c r="CL326" s="56"/>
      <c r="CM326" s="56"/>
      <c r="CN326" s="56"/>
      <c r="CO326" s="56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6"/>
      <c r="DE326" s="56"/>
      <c r="DF326" s="56"/>
      <c r="DG326" s="56"/>
      <c r="DH326" s="56"/>
      <c r="DI326" s="56"/>
      <c r="DJ326" s="56"/>
      <c r="DK326" s="56"/>
      <c r="DL326" s="56"/>
      <c r="DM326" s="56"/>
      <c r="DN326" s="56"/>
      <c r="DO326" s="56"/>
      <c r="DP326" s="56"/>
      <c r="DQ326" s="56"/>
    </row>
    <row r="327" spans="1:122" s="5" customFormat="1" ht="18.75" customHeight="1" x14ac:dyDescent="0.25">
      <c r="A327" s="1" t="s">
        <v>531</v>
      </c>
      <c r="B327" s="91"/>
      <c r="C327" s="2"/>
      <c r="D327" s="58"/>
      <c r="E327" s="55"/>
      <c r="F327" s="55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6"/>
      <c r="DE327" s="56"/>
      <c r="DF327" s="56"/>
      <c r="DG327" s="56"/>
      <c r="DH327" s="56"/>
      <c r="DI327" s="56"/>
      <c r="DJ327" s="56"/>
      <c r="DK327" s="56"/>
      <c r="DL327" s="56"/>
      <c r="DM327" s="56"/>
      <c r="DN327" s="56"/>
      <c r="DO327" s="56"/>
      <c r="DP327" s="56"/>
      <c r="DQ327" s="56"/>
    </row>
    <row r="328" spans="1:122" s="5" customFormat="1" ht="25.5" x14ac:dyDescent="0.25">
      <c r="A328" s="174" t="s">
        <v>532</v>
      </c>
      <c r="B328" s="175" t="s">
        <v>533</v>
      </c>
      <c r="C328" s="2">
        <v>26000</v>
      </c>
      <c r="D328" s="46" t="s">
        <v>9</v>
      </c>
      <c r="E328" s="55" t="s">
        <v>11</v>
      </c>
      <c r="F328" s="55" t="s">
        <v>11</v>
      </c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56"/>
      <c r="CY328" s="56"/>
      <c r="CZ328" s="56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56"/>
      <c r="DL328" s="56"/>
      <c r="DM328" s="56"/>
      <c r="DN328" s="56"/>
      <c r="DO328" s="56"/>
      <c r="DP328" s="56"/>
      <c r="DQ328" s="56"/>
    </row>
    <row r="329" spans="1:122" s="5" customFormat="1" ht="36" x14ac:dyDescent="0.25">
      <c r="A329" s="93" t="s">
        <v>804</v>
      </c>
      <c r="B329" s="68" t="s">
        <v>169</v>
      </c>
      <c r="C329" s="19"/>
      <c r="D329" s="58"/>
      <c r="E329" s="55"/>
      <c r="F329" s="55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56"/>
      <c r="BZ329" s="56"/>
      <c r="CA329" s="56"/>
      <c r="CB329" s="56"/>
      <c r="CC329" s="56"/>
      <c r="CD329" s="56"/>
      <c r="CE329" s="56"/>
      <c r="CF329" s="56"/>
      <c r="CG329" s="56"/>
      <c r="CH329" s="56"/>
      <c r="CI329" s="56"/>
      <c r="CJ329" s="56"/>
      <c r="CK329" s="56"/>
      <c r="CL329" s="56"/>
      <c r="CM329" s="56"/>
      <c r="CN329" s="56"/>
      <c r="CO329" s="56"/>
      <c r="CP329" s="56"/>
      <c r="CQ329" s="56"/>
      <c r="CR329" s="56"/>
      <c r="CS329" s="56"/>
      <c r="CT329" s="56"/>
      <c r="CU329" s="56"/>
      <c r="CV329" s="56"/>
      <c r="CW329" s="56"/>
      <c r="CX329" s="56"/>
      <c r="CY329" s="56"/>
      <c r="CZ329" s="56"/>
      <c r="DA329" s="56"/>
      <c r="DB329" s="56"/>
      <c r="DC329" s="56"/>
      <c r="DD329" s="56"/>
      <c r="DE329" s="56"/>
      <c r="DF329" s="56"/>
      <c r="DG329" s="56"/>
      <c r="DH329" s="56"/>
      <c r="DI329" s="56"/>
      <c r="DJ329" s="56"/>
      <c r="DK329" s="56"/>
      <c r="DL329" s="56"/>
      <c r="DM329" s="56"/>
      <c r="DN329" s="56"/>
      <c r="DO329" s="56"/>
      <c r="DP329" s="56"/>
      <c r="DQ329" s="56"/>
    </row>
    <row r="330" spans="1:122" s="5" customFormat="1" ht="21" customHeight="1" x14ac:dyDescent="0.25">
      <c r="A330" s="18" t="s">
        <v>571</v>
      </c>
      <c r="B330" s="68"/>
      <c r="C330" s="19">
        <v>10146.25</v>
      </c>
      <c r="D330" s="4" t="s">
        <v>9</v>
      </c>
      <c r="E330" s="62" t="s">
        <v>11</v>
      </c>
      <c r="F330" s="3" t="s">
        <v>11</v>
      </c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56"/>
      <c r="BU330" s="56"/>
      <c r="BV330" s="56"/>
      <c r="BW330" s="56"/>
      <c r="BX330" s="56"/>
      <c r="BY330" s="56"/>
      <c r="BZ330" s="56"/>
      <c r="CA330" s="56"/>
      <c r="CB330" s="56"/>
      <c r="CC330" s="56"/>
      <c r="CD330" s="56"/>
      <c r="CE330" s="56"/>
      <c r="CF330" s="56"/>
      <c r="CG330" s="56"/>
      <c r="CH330" s="56"/>
      <c r="CI330" s="56"/>
      <c r="CJ330" s="56"/>
      <c r="CK330" s="56"/>
      <c r="CL330" s="56"/>
      <c r="CM330" s="56"/>
      <c r="CN330" s="56"/>
      <c r="CO330" s="56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6"/>
      <c r="DE330" s="56"/>
      <c r="DF330" s="56"/>
      <c r="DG330" s="56"/>
      <c r="DH330" s="56"/>
      <c r="DI330" s="56"/>
      <c r="DJ330" s="56"/>
      <c r="DK330" s="56"/>
      <c r="DL330" s="56"/>
      <c r="DM330" s="56"/>
      <c r="DN330" s="56"/>
      <c r="DO330" s="56"/>
      <c r="DP330" s="56"/>
      <c r="DQ330" s="56"/>
    </row>
    <row r="331" spans="1:122" s="5" customFormat="1" ht="21" customHeight="1" x14ac:dyDescent="0.25">
      <c r="A331" s="18" t="s">
        <v>573</v>
      </c>
      <c r="B331" s="64"/>
      <c r="C331" s="19">
        <v>59.24</v>
      </c>
      <c r="D331" s="4" t="s">
        <v>9</v>
      </c>
      <c r="E331" s="22" t="s">
        <v>11</v>
      </c>
      <c r="F331" s="4" t="s">
        <v>11</v>
      </c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6"/>
      <c r="BQ331" s="56"/>
      <c r="BR331" s="56"/>
      <c r="BS331" s="56"/>
      <c r="BT331" s="56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/>
      <c r="CF331" s="56"/>
      <c r="CG331" s="56"/>
      <c r="CH331" s="56"/>
      <c r="CI331" s="56"/>
      <c r="CJ331" s="56"/>
      <c r="CK331" s="56"/>
      <c r="CL331" s="56"/>
      <c r="CM331" s="56"/>
      <c r="CN331" s="56"/>
      <c r="CO331" s="56"/>
      <c r="CP331" s="56"/>
      <c r="CQ331" s="56"/>
      <c r="CR331" s="56"/>
      <c r="CS331" s="56"/>
      <c r="CT331" s="56"/>
      <c r="CU331" s="56"/>
      <c r="CV331" s="56"/>
      <c r="CW331" s="56"/>
      <c r="CX331" s="56"/>
      <c r="CY331" s="56"/>
      <c r="CZ331" s="56"/>
      <c r="DA331" s="56"/>
      <c r="DB331" s="56"/>
      <c r="DC331" s="56"/>
      <c r="DD331" s="56"/>
      <c r="DE331" s="56"/>
      <c r="DF331" s="56"/>
      <c r="DG331" s="56"/>
      <c r="DH331" s="56"/>
      <c r="DI331" s="56"/>
      <c r="DJ331" s="56"/>
      <c r="DK331" s="56"/>
      <c r="DL331" s="56"/>
      <c r="DM331" s="56"/>
      <c r="DN331" s="56"/>
      <c r="DO331" s="56"/>
      <c r="DP331" s="56"/>
      <c r="DQ331" s="56"/>
      <c r="DR331" s="56"/>
    </row>
    <row r="332" spans="1:122" s="5" customFormat="1" ht="38.25" customHeight="1" x14ac:dyDescent="0.25">
      <c r="A332" s="18" t="s">
        <v>575</v>
      </c>
      <c r="B332" s="64"/>
      <c r="C332" s="19">
        <v>346</v>
      </c>
      <c r="D332" s="4" t="s">
        <v>9</v>
      </c>
      <c r="E332" s="22" t="s">
        <v>11</v>
      </c>
      <c r="F332" s="4" t="s">
        <v>11</v>
      </c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56"/>
      <c r="DL332" s="56"/>
      <c r="DM332" s="56"/>
      <c r="DN332" s="56"/>
      <c r="DO332" s="56"/>
      <c r="DP332" s="56"/>
      <c r="DQ332" s="56"/>
      <c r="DR332" s="56"/>
    </row>
    <row r="333" spans="1:122" s="5" customFormat="1" ht="28.5" customHeight="1" x14ac:dyDescent="0.25">
      <c r="A333" s="18" t="s">
        <v>577</v>
      </c>
      <c r="B333" s="64"/>
      <c r="C333" s="19">
        <v>5000</v>
      </c>
      <c r="D333" s="4" t="s">
        <v>9</v>
      </c>
      <c r="E333" s="22" t="s">
        <v>11</v>
      </c>
      <c r="F333" s="4" t="s">
        <v>11</v>
      </c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56"/>
      <c r="BU333" s="56"/>
      <c r="BV333" s="56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56"/>
      <c r="CK333" s="56"/>
      <c r="CL333" s="56"/>
      <c r="CM333" s="56"/>
      <c r="CN333" s="56"/>
      <c r="CO333" s="56"/>
      <c r="CP333" s="56"/>
      <c r="CQ333" s="56"/>
      <c r="CR333" s="56"/>
      <c r="CS333" s="56"/>
      <c r="CT333" s="56"/>
      <c r="CU333" s="56"/>
      <c r="CV333" s="56"/>
      <c r="CW333" s="56"/>
      <c r="CX333" s="56"/>
      <c r="CY333" s="56"/>
      <c r="CZ333" s="56"/>
      <c r="DA333" s="56"/>
      <c r="DB333" s="56"/>
      <c r="DC333" s="56"/>
      <c r="DD333" s="56"/>
      <c r="DE333" s="56"/>
      <c r="DF333" s="56"/>
      <c r="DG333" s="56"/>
      <c r="DH333" s="56"/>
      <c r="DI333" s="56"/>
      <c r="DJ333" s="56"/>
      <c r="DK333" s="56"/>
      <c r="DL333" s="56"/>
      <c r="DM333" s="56"/>
      <c r="DN333" s="56"/>
      <c r="DO333" s="56"/>
      <c r="DP333" s="56"/>
      <c r="DQ333" s="56"/>
      <c r="DR333" s="56"/>
    </row>
    <row r="334" spans="1:122" s="5" customFormat="1" ht="23.25" customHeight="1" x14ac:dyDescent="0.25">
      <c r="A334" s="18" t="s">
        <v>578</v>
      </c>
      <c r="B334" s="64"/>
      <c r="C334" s="19">
        <v>25</v>
      </c>
      <c r="D334" s="4" t="s">
        <v>9</v>
      </c>
      <c r="E334" s="22" t="s">
        <v>11</v>
      </c>
      <c r="F334" s="4" t="s">
        <v>11</v>
      </c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6"/>
      <c r="BQ334" s="56"/>
      <c r="BR334" s="56"/>
      <c r="BS334" s="56"/>
      <c r="BT334" s="56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56"/>
      <c r="CK334" s="56"/>
      <c r="CL334" s="56"/>
      <c r="CM334" s="56"/>
      <c r="CN334" s="56"/>
      <c r="CO334" s="56"/>
      <c r="CP334" s="56"/>
      <c r="CQ334" s="56"/>
      <c r="CR334" s="56"/>
      <c r="CS334" s="56"/>
      <c r="CT334" s="56"/>
      <c r="CU334" s="56"/>
      <c r="CV334" s="56"/>
      <c r="CW334" s="56"/>
      <c r="CX334" s="56"/>
      <c r="CY334" s="56"/>
      <c r="CZ334" s="56"/>
      <c r="DA334" s="56"/>
      <c r="DB334" s="56"/>
      <c r="DC334" s="56"/>
      <c r="DD334" s="56"/>
      <c r="DE334" s="56"/>
      <c r="DF334" s="56"/>
      <c r="DG334" s="56"/>
      <c r="DH334" s="56"/>
      <c r="DI334" s="56"/>
      <c r="DJ334" s="56"/>
      <c r="DK334" s="56"/>
      <c r="DL334" s="56"/>
      <c r="DM334" s="56"/>
      <c r="DN334" s="56"/>
      <c r="DO334" s="56"/>
      <c r="DP334" s="56"/>
      <c r="DQ334" s="56"/>
      <c r="DR334" s="56"/>
    </row>
    <row r="335" spans="1:122" s="5" customFormat="1" ht="23.25" customHeight="1" x14ac:dyDescent="0.25">
      <c r="A335" s="18" t="s">
        <v>594</v>
      </c>
      <c r="B335" s="64"/>
      <c r="C335" s="19">
        <v>7027.8</v>
      </c>
      <c r="D335" s="4" t="s">
        <v>9</v>
      </c>
      <c r="E335" s="22" t="s">
        <v>11</v>
      </c>
      <c r="F335" s="4" t="s">
        <v>11</v>
      </c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6"/>
      <c r="BQ335" s="56"/>
      <c r="BR335" s="56"/>
      <c r="BS335" s="56"/>
      <c r="BT335" s="56"/>
      <c r="BU335" s="56"/>
      <c r="BV335" s="56"/>
      <c r="BW335" s="56"/>
      <c r="BX335" s="56"/>
      <c r="BY335" s="56"/>
      <c r="BZ335" s="56"/>
      <c r="CA335" s="56"/>
      <c r="CB335" s="56"/>
      <c r="CC335" s="56"/>
      <c r="CD335" s="56"/>
      <c r="CE335" s="56"/>
      <c r="CF335" s="56"/>
      <c r="CG335" s="56"/>
      <c r="CH335" s="56"/>
      <c r="CI335" s="56"/>
      <c r="CJ335" s="56"/>
      <c r="CK335" s="56"/>
      <c r="CL335" s="56"/>
      <c r="CM335" s="56"/>
      <c r="CN335" s="56"/>
      <c r="CO335" s="56"/>
      <c r="CP335" s="56"/>
      <c r="CQ335" s="56"/>
      <c r="CR335" s="56"/>
      <c r="CS335" s="56"/>
      <c r="CT335" s="56"/>
      <c r="CU335" s="56"/>
      <c r="CV335" s="56"/>
      <c r="CW335" s="56"/>
      <c r="CX335" s="56"/>
      <c r="CY335" s="56"/>
      <c r="CZ335" s="56"/>
      <c r="DA335" s="56"/>
      <c r="DB335" s="56"/>
      <c r="DC335" s="56"/>
      <c r="DD335" s="56"/>
      <c r="DE335" s="56"/>
      <c r="DF335" s="56"/>
      <c r="DG335" s="56"/>
      <c r="DH335" s="56"/>
      <c r="DI335" s="56"/>
      <c r="DJ335" s="56"/>
      <c r="DK335" s="56"/>
      <c r="DL335" s="56"/>
      <c r="DM335" s="56"/>
      <c r="DN335" s="56"/>
      <c r="DO335" s="56"/>
      <c r="DP335" s="56"/>
      <c r="DQ335" s="56"/>
      <c r="DR335" s="56"/>
    </row>
    <row r="336" spans="1:122" s="5" customFormat="1" ht="42" customHeight="1" x14ac:dyDescent="0.25">
      <c r="A336" s="18" t="s">
        <v>599</v>
      </c>
      <c r="B336" s="64"/>
      <c r="C336" s="19">
        <f>1000*4.1</f>
        <v>4100</v>
      </c>
      <c r="D336" s="4" t="s">
        <v>9</v>
      </c>
      <c r="E336" s="22" t="s">
        <v>182</v>
      </c>
      <c r="F336" s="4" t="s">
        <v>182</v>
      </c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6"/>
      <c r="CX336" s="56"/>
      <c r="CY336" s="56"/>
      <c r="CZ336" s="56"/>
      <c r="DA336" s="56"/>
      <c r="DB336" s="56"/>
      <c r="DC336" s="56"/>
      <c r="DD336" s="56"/>
      <c r="DE336" s="56"/>
      <c r="DF336" s="56"/>
      <c r="DG336" s="56"/>
      <c r="DH336" s="56"/>
      <c r="DI336" s="56"/>
      <c r="DJ336" s="56"/>
      <c r="DK336" s="56"/>
      <c r="DL336" s="56"/>
      <c r="DM336" s="56"/>
      <c r="DN336" s="56"/>
      <c r="DO336" s="56"/>
      <c r="DP336" s="56"/>
      <c r="DQ336" s="56"/>
      <c r="DR336" s="56"/>
    </row>
    <row r="337" spans="1:220" s="5" customFormat="1" ht="23.25" customHeight="1" x14ac:dyDescent="0.25">
      <c r="A337" s="18" t="s">
        <v>606</v>
      </c>
      <c r="B337" s="64"/>
      <c r="C337" s="19">
        <v>788</v>
      </c>
      <c r="D337" s="4" t="s">
        <v>9</v>
      </c>
      <c r="E337" s="22" t="s">
        <v>182</v>
      </c>
      <c r="F337" s="4" t="s">
        <v>182</v>
      </c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6"/>
      <c r="BQ337" s="56"/>
      <c r="BR337" s="56"/>
      <c r="BS337" s="56"/>
      <c r="BT337" s="56"/>
      <c r="BU337" s="56"/>
      <c r="BV337" s="56"/>
      <c r="BW337" s="56"/>
      <c r="BX337" s="56"/>
      <c r="BY337" s="56"/>
      <c r="BZ337" s="56"/>
      <c r="CA337" s="56"/>
      <c r="CB337" s="56"/>
      <c r="CC337" s="56"/>
      <c r="CD337" s="56"/>
      <c r="CE337" s="56"/>
      <c r="CF337" s="56"/>
      <c r="CG337" s="56"/>
      <c r="CH337" s="56"/>
      <c r="CI337" s="56"/>
      <c r="CJ337" s="56"/>
      <c r="CK337" s="56"/>
      <c r="CL337" s="56"/>
      <c r="CM337" s="56"/>
      <c r="CN337" s="56"/>
      <c r="CO337" s="56"/>
      <c r="CP337" s="56"/>
      <c r="CQ337" s="56"/>
      <c r="CR337" s="56"/>
      <c r="CS337" s="56"/>
      <c r="CT337" s="56"/>
      <c r="CU337" s="56"/>
      <c r="CV337" s="56"/>
      <c r="CW337" s="56"/>
      <c r="CX337" s="56"/>
      <c r="CY337" s="56"/>
      <c r="CZ337" s="56"/>
      <c r="DA337" s="56"/>
      <c r="DB337" s="56"/>
      <c r="DC337" s="56"/>
      <c r="DD337" s="56"/>
      <c r="DE337" s="56"/>
      <c r="DF337" s="56"/>
      <c r="DG337" s="56"/>
      <c r="DH337" s="56"/>
      <c r="DI337" s="56"/>
      <c r="DJ337" s="56"/>
      <c r="DK337" s="56"/>
      <c r="DL337" s="56"/>
      <c r="DM337" s="56"/>
      <c r="DN337" s="56"/>
      <c r="DO337" s="56"/>
      <c r="DP337" s="56"/>
      <c r="DQ337" s="56"/>
      <c r="DR337" s="56"/>
    </row>
    <row r="338" spans="1:220" s="5" customFormat="1" ht="20.25" customHeight="1" x14ac:dyDescent="0.25">
      <c r="A338" s="18" t="s">
        <v>622</v>
      </c>
      <c r="B338" s="64"/>
      <c r="C338" s="19">
        <v>298.5</v>
      </c>
      <c r="D338" s="4" t="s">
        <v>623</v>
      </c>
      <c r="E338" s="22" t="s">
        <v>182</v>
      </c>
      <c r="F338" s="4" t="s">
        <v>242</v>
      </c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6"/>
      <c r="CH338" s="56"/>
      <c r="CI338" s="56"/>
      <c r="CJ338" s="56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6"/>
      <c r="CX338" s="56"/>
      <c r="CY338" s="56"/>
      <c r="CZ338" s="56"/>
      <c r="DA338" s="56"/>
      <c r="DB338" s="56"/>
      <c r="DC338" s="56"/>
      <c r="DD338" s="56"/>
      <c r="DE338" s="56"/>
      <c r="DF338" s="56"/>
      <c r="DG338" s="56"/>
      <c r="DH338" s="56"/>
      <c r="DI338" s="56"/>
      <c r="DJ338" s="56"/>
      <c r="DK338" s="56"/>
      <c r="DL338" s="56"/>
      <c r="DM338" s="56"/>
      <c r="DN338" s="56"/>
      <c r="DO338" s="56"/>
      <c r="DP338" s="56"/>
      <c r="DQ338" s="56"/>
      <c r="DR338" s="56"/>
    </row>
    <row r="339" spans="1:220" s="5" customFormat="1" ht="20.25" customHeight="1" x14ac:dyDescent="0.25">
      <c r="A339" s="18" t="s">
        <v>671</v>
      </c>
      <c r="B339" s="64"/>
      <c r="C339" s="19">
        <v>433</v>
      </c>
      <c r="D339" s="4"/>
      <c r="E339" s="22" t="s">
        <v>242</v>
      </c>
      <c r="F339" s="4" t="s">
        <v>242</v>
      </c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56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56"/>
      <c r="CK339" s="56"/>
      <c r="CL339" s="56"/>
      <c r="CM339" s="56"/>
      <c r="CN339" s="56"/>
      <c r="CO339" s="56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6"/>
      <c r="DE339" s="56"/>
      <c r="DF339" s="56"/>
      <c r="DG339" s="56"/>
      <c r="DH339" s="56"/>
      <c r="DI339" s="56"/>
      <c r="DJ339" s="56"/>
      <c r="DK339" s="56"/>
      <c r="DL339" s="56"/>
      <c r="DM339" s="56"/>
      <c r="DN339" s="56"/>
      <c r="DO339" s="56"/>
      <c r="DP339" s="56"/>
      <c r="DQ339" s="56"/>
      <c r="DR339" s="56"/>
    </row>
    <row r="340" spans="1:220" s="5" customFormat="1" ht="20.25" customHeight="1" x14ac:dyDescent="0.25">
      <c r="A340" s="18" t="s">
        <v>687</v>
      </c>
      <c r="B340" s="64"/>
      <c r="C340" s="19">
        <v>185</v>
      </c>
      <c r="D340" s="4" t="s">
        <v>9</v>
      </c>
      <c r="E340" s="22" t="s">
        <v>242</v>
      </c>
      <c r="F340" s="4" t="s">
        <v>242</v>
      </c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56"/>
      <c r="CK340" s="56"/>
      <c r="CL340" s="56"/>
      <c r="CM340" s="56"/>
      <c r="CN340" s="56"/>
      <c r="CO340" s="56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6"/>
      <c r="DE340" s="56"/>
      <c r="DF340" s="56"/>
      <c r="DG340" s="56"/>
      <c r="DH340" s="56"/>
      <c r="DI340" s="56"/>
      <c r="DJ340" s="56"/>
      <c r="DK340" s="56"/>
      <c r="DL340" s="56"/>
      <c r="DM340" s="56"/>
      <c r="DN340" s="56"/>
      <c r="DO340" s="56"/>
      <c r="DP340" s="56"/>
      <c r="DQ340" s="56"/>
      <c r="DR340" s="56"/>
    </row>
    <row r="341" spans="1:220" s="5" customFormat="1" ht="20.25" customHeight="1" x14ac:dyDescent="0.25">
      <c r="A341" s="18" t="s">
        <v>690</v>
      </c>
      <c r="B341" s="64"/>
      <c r="C341" s="19">
        <v>113.94</v>
      </c>
      <c r="D341" s="4" t="s">
        <v>9</v>
      </c>
      <c r="E341" s="22" t="s">
        <v>242</v>
      </c>
      <c r="F341" s="4" t="s">
        <v>242</v>
      </c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6"/>
      <c r="BQ341" s="56"/>
      <c r="BR341" s="56"/>
      <c r="BS341" s="56"/>
      <c r="BT341" s="56"/>
      <c r="BU341" s="56"/>
      <c r="BV341" s="56"/>
      <c r="BW341" s="56"/>
      <c r="BX341" s="56"/>
      <c r="BY341" s="56"/>
      <c r="BZ341" s="56"/>
      <c r="CA341" s="56"/>
      <c r="CB341" s="56"/>
      <c r="CC341" s="56"/>
      <c r="CD341" s="56"/>
      <c r="CE341" s="56"/>
      <c r="CF341" s="56"/>
      <c r="CG341" s="56"/>
      <c r="CH341" s="56"/>
      <c r="CI341" s="56"/>
      <c r="CJ341" s="56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6"/>
      <c r="CX341" s="56"/>
      <c r="CY341" s="56"/>
      <c r="CZ341" s="56"/>
      <c r="DA341" s="56"/>
      <c r="DB341" s="56"/>
      <c r="DC341" s="56"/>
      <c r="DD341" s="56"/>
      <c r="DE341" s="56"/>
      <c r="DF341" s="56"/>
      <c r="DG341" s="56"/>
      <c r="DH341" s="56"/>
      <c r="DI341" s="56"/>
      <c r="DJ341" s="56"/>
      <c r="DK341" s="56"/>
      <c r="DL341" s="56"/>
      <c r="DM341" s="56"/>
      <c r="DN341" s="56"/>
      <c r="DO341" s="56"/>
      <c r="DP341" s="56"/>
      <c r="DQ341" s="56"/>
      <c r="DR341" s="56"/>
    </row>
    <row r="342" spans="1:220" s="5" customFormat="1" ht="25.5" x14ac:dyDescent="0.25">
      <c r="A342" s="18" t="s">
        <v>699</v>
      </c>
      <c r="B342" s="64"/>
      <c r="C342" s="19">
        <f>146+116</f>
        <v>262</v>
      </c>
      <c r="D342" s="4" t="s">
        <v>9</v>
      </c>
      <c r="E342" s="22" t="s">
        <v>242</v>
      </c>
      <c r="F342" s="4" t="s">
        <v>242</v>
      </c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56"/>
      <c r="DL342" s="56"/>
      <c r="DM342" s="56"/>
      <c r="DN342" s="56"/>
      <c r="DO342" s="56"/>
      <c r="DP342" s="56"/>
      <c r="DQ342" s="56"/>
      <c r="DR342" s="56"/>
    </row>
    <row r="343" spans="1:220" s="5" customFormat="1" x14ac:dyDescent="0.25">
      <c r="A343" s="18" t="s">
        <v>729</v>
      </c>
      <c r="B343" s="64"/>
      <c r="C343" s="19">
        <f>400*4.2</f>
        <v>1680</v>
      </c>
      <c r="D343" s="4" t="s">
        <v>9</v>
      </c>
      <c r="E343" s="22" t="s">
        <v>161</v>
      </c>
      <c r="F343" s="4" t="s">
        <v>161</v>
      </c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</row>
    <row r="344" spans="1:220" s="5" customFormat="1" ht="21.75" customHeight="1" x14ac:dyDescent="0.25">
      <c r="A344" s="57" t="s">
        <v>748</v>
      </c>
      <c r="B344" s="64"/>
      <c r="C344" s="61">
        <v>1350</v>
      </c>
      <c r="D344" s="58" t="s">
        <v>9</v>
      </c>
      <c r="E344" s="55" t="s">
        <v>161</v>
      </c>
      <c r="F344" s="55" t="s">
        <v>161</v>
      </c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</row>
    <row r="345" spans="1:220" s="5" customFormat="1" ht="25.5" x14ac:dyDescent="0.25">
      <c r="A345" s="57" t="s">
        <v>751</v>
      </c>
      <c r="B345" s="64"/>
      <c r="C345" s="61">
        <v>346</v>
      </c>
      <c r="D345" s="58" t="s">
        <v>9</v>
      </c>
      <c r="E345" s="55" t="s">
        <v>161</v>
      </c>
      <c r="F345" s="55" t="s">
        <v>161</v>
      </c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</row>
    <row r="346" spans="1:220" s="5" customFormat="1" ht="21.75" customHeight="1" x14ac:dyDescent="0.25">
      <c r="A346" s="57" t="s">
        <v>752</v>
      </c>
      <c r="B346" s="64"/>
      <c r="C346" s="61">
        <v>7027.8</v>
      </c>
      <c r="D346" s="58" t="s">
        <v>9</v>
      </c>
      <c r="E346" s="55" t="s">
        <v>161</v>
      </c>
      <c r="F346" s="55" t="s">
        <v>161</v>
      </c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</row>
    <row r="347" spans="1:220" s="5" customFormat="1" ht="21.75" customHeight="1" x14ac:dyDescent="0.25">
      <c r="A347" s="57" t="s">
        <v>753</v>
      </c>
      <c r="B347" s="64"/>
      <c r="C347" s="61">
        <v>493</v>
      </c>
      <c r="D347" s="58" t="s">
        <v>9</v>
      </c>
      <c r="E347" s="55" t="s">
        <v>161</v>
      </c>
      <c r="F347" s="55" t="s">
        <v>161</v>
      </c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</row>
    <row r="348" spans="1:220" s="9" customFormat="1" ht="19.5" customHeight="1" x14ac:dyDescent="0.25">
      <c r="A348" s="103" t="s">
        <v>170</v>
      </c>
      <c r="B348" s="89"/>
      <c r="C348" s="2"/>
      <c r="D348" s="12"/>
      <c r="E348" s="78"/>
      <c r="F348" s="78"/>
    </row>
    <row r="349" spans="1:220" s="9" customFormat="1" ht="36" x14ac:dyDescent="0.25">
      <c r="A349" s="57" t="s">
        <v>171</v>
      </c>
      <c r="B349" s="64" t="s">
        <v>172</v>
      </c>
      <c r="C349" s="2">
        <v>240000</v>
      </c>
      <c r="D349" s="15" t="s">
        <v>9</v>
      </c>
      <c r="E349" s="23" t="s">
        <v>14</v>
      </c>
      <c r="F349" s="58" t="s">
        <v>38</v>
      </c>
    </row>
    <row r="350" spans="1:220" s="56" customFormat="1" ht="25.5" x14ac:dyDescent="0.25">
      <c r="A350" s="57" t="s">
        <v>173</v>
      </c>
      <c r="B350" s="64" t="s">
        <v>174</v>
      </c>
      <c r="C350" s="2">
        <v>420000</v>
      </c>
      <c r="D350" s="15" t="s">
        <v>9</v>
      </c>
      <c r="E350" s="23" t="s">
        <v>14</v>
      </c>
      <c r="F350" s="58" t="s">
        <v>38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</row>
    <row r="351" spans="1:220" s="56" customFormat="1" ht="25.5" x14ac:dyDescent="0.25">
      <c r="A351" s="57" t="s">
        <v>175</v>
      </c>
      <c r="B351" s="64" t="s">
        <v>174</v>
      </c>
      <c r="C351" s="2">
        <v>55000</v>
      </c>
      <c r="D351" s="15" t="s">
        <v>9</v>
      </c>
      <c r="E351" s="23" t="s">
        <v>14</v>
      </c>
      <c r="F351" s="58" t="s">
        <v>38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</row>
    <row r="352" spans="1:220" s="56" customFormat="1" ht="25.5" x14ac:dyDescent="0.25">
      <c r="A352" s="57" t="s">
        <v>176</v>
      </c>
      <c r="B352" s="64" t="s">
        <v>177</v>
      </c>
      <c r="C352" s="2">
        <v>110000</v>
      </c>
      <c r="D352" s="15" t="s">
        <v>9</v>
      </c>
      <c r="E352" s="23" t="s">
        <v>14</v>
      </c>
      <c r="F352" s="58" t="s">
        <v>38</v>
      </c>
    </row>
    <row r="353" spans="1:220" s="5" customFormat="1" x14ac:dyDescent="0.25">
      <c r="A353" s="44"/>
      <c r="B353" s="145"/>
      <c r="C353" s="133"/>
      <c r="D353" s="26"/>
      <c r="E353" s="26"/>
      <c r="F353" s="2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56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6"/>
      <c r="DE353" s="56"/>
      <c r="DF353" s="56"/>
      <c r="DG353" s="56"/>
      <c r="DH353" s="56"/>
      <c r="DI353" s="56"/>
      <c r="DJ353" s="56"/>
      <c r="DK353" s="56"/>
      <c r="DL353" s="56"/>
      <c r="DM353" s="56"/>
      <c r="DN353" s="56"/>
      <c r="DO353" s="56"/>
      <c r="DP353" s="56"/>
      <c r="DQ353" s="56"/>
      <c r="DR353" s="56"/>
    </row>
    <row r="354" spans="1:220" s="56" customFormat="1" x14ac:dyDescent="0.25">
      <c r="A354" s="44"/>
      <c r="B354" s="142"/>
      <c r="C354" s="143"/>
      <c r="D354" s="26"/>
      <c r="E354" s="26"/>
      <c r="F354" s="26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</row>
    <row r="355" spans="1:220" s="5" customFormat="1" ht="22.5" customHeight="1" x14ac:dyDescent="0.25">
      <c r="A355" s="104" t="s">
        <v>185</v>
      </c>
      <c r="B355" s="142"/>
      <c r="C355" s="176"/>
      <c r="D355" s="177"/>
      <c r="E355" s="26"/>
      <c r="F355" s="177">
        <f>C357+C358+162</f>
        <v>1125.3400000000001</v>
      </c>
    </row>
    <row r="356" spans="1:220" s="31" customFormat="1" ht="25.5" x14ac:dyDescent="0.25">
      <c r="A356" s="29" t="s">
        <v>186</v>
      </c>
      <c r="B356" s="69" t="s">
        <v>178</v>
      </c>
      <c r="C356" s="28">
        <v>4960</v>
      </c>
      <c r="D356" s="20" t="s">
        <v>179</v>
      </c>
      <c r="E356" s="20" t="s">
        <v>11</v>
      </c>
      <c r="F356" s="20" t="s">
        <v>11</v>
      </c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0"/>
    </row>
    <row r="357" spans="1:220" s="31" customFormat="1" ht="39" customHeight="1" x14ac:dyDescent="0.25">
      <c r="A357" s="105" t="s">
        <v>187</v>
      </c>
      <c r="B357" s="106" t="s">
        <v>188</v>
      </c>
      <c r="C357" s="107">
        <v>213.34</v>
      </c>
      <c r="D357" s="20" t="s">
        <v>179</v>
      </c>
      <c r="E357" s="108" t="s">
        <v>11</v>
      </c>
      <c r="F357" s="109" t="s">
        <v>11</v>
      </c>
    </row>
    <row r="358" spans="1:220" s="31" customFormat="1" ht="45.75" customHeight="1" x14ac:dyDescent="0.25">
      <c r="A358" s="29" t="s">
        <v>189</v>
      </c>
      <c r="B358" s="69" t="s">
        <v>190</v>
      </c>
      <c r="C358" s="28">
        <v>750</v>
      </c>
      <c r="D358" s="20" t="s">
        <v>179</v>
      </c>
      <c r="E358" s="20" t="s">
        <v>182</v>
      </c>
      <c r="F358" s="20" t="s">
        <v>182</v>
      </c>
    </row>
    <row r="359" spans="1:220" s="31" customFormat="1" ht="34.5" customHeight="1" x14ac:dyDescent="0.25">
      <c r="A359" s="29" t="s">
        <v>191</v>
      </c>
      <c r="B359" s="69" t="s">
        <v>192</v>
      </c>
      <c r="C359" s="28">
        <v>3100</v>
      </c>
      <c r="D359" s="20" t="s">
        <v>179</v>
      </c>
      <c r="E359" s="20" t="s">
        <v>182</v>
      </c>
      <c r="F359" s="20" t="s">
        <v>182</v>
      </c>
    </row>
    <row r="360" spans="1:220" s="31" customFormat="1" ht="38.25" customHeight="1" x14ac:dyDescent="0.25">
      <c r="A360" s="29" t="s">
        <v>193</v>
      </c>
      <c r="B360" s="69" t="s">
        <v>194</v>
      </c>
      <c r="C360" s="28">
        <v>1302</v>
      </c>
      <c r="D360" s="20" t="s">
        <v>179</v>
      </c>
      <c r="E360" s="20" t="s">
        <v>182</v>
      </c>
      <c r="F360" s="20" t="s">
        <v>182</v>
      </c>
    </row>
    <row r="361" spans="1:220" s="30" customFormat="1" ht="18" customHeight="1" x14ac:dyDescent="0.25">
      <c r="A361" s="29" t="s">
        <v>195</v>
      </c>
      <c r="B361" s="69" t="s">
        <v>192</v>
      </c>
      <c r="C361" s="28">
        <v>2789</v>
      </c>
      <c r="D361" s="20" t="s">
        <v>179</v>
      </c>
      <c r="E361" s="20" t="s">
        <v>182</v>
      </c>
      <c r="F361" s="20" t="s">
        <v>182</v>
      </c>
    </row>
    <row r="362" spans="1:220" s="31" customFormat="1" ht="37.5" customHeight="1" x14ac:dyDescent="0.25">
      <c r="A362" s="29" t="s">
        <v>196</v>
      </c>
      <c r="B362" s="69" t="s">
        <v>197</v>
      </c>
      <c r="C362" s="28">
        <v>830</v>
      </c>
      <c r="D362" s="20" t="s">
        <v>179</v>
      </c>
      <c r="E362" s="20" t="s">
        <v>11</v>
      </c>
      <c r="F362" s="20" t="s">
        <v>182</v>
      </c>
    </row>
    <row r="363" spans="1:220" s="31" customFormat="1" ht="37.5" customHeight="1" x14ac:dyDescent="0.25">
      <c r="A363" s="29" t="s">
        <v>198</v>
      </c>
      <c r="B363" s="69" t="s">
        <v>184</v>
      </c>
      <c r="C363" s="28">
        <v>900</v>
      </c>
      <c r="D363" s="20" t="s">
        <v>179</v>
      </c>
      <c r="E363" s="20" t="s">
        <v>161</v>
      </c>
      <c r="F363" s="20" t="s">
        <v>161</v>
      </c>
    </row>
    <row r="364" spans="1:220" s="31" customFormat="1" ht="37.5" customHeight="1" thickBot="1" x14ac:dyDescent="0.3">
      <c r="A364" s="178" t="s">
        <v>199</v>
      </c>
      <c r="B364" s="70" t="s">
        <v>200</v>
      </c>
      <c r="C364" s="113">
        <f>540*3.9136</f>
        <v>2113.3440000000001</v>
      </c>
      <c r="D364" s="179" t="s">
        <v>179</v>
      </c>
      <c r="E364" s="179" t="s">
        <v>161</v>
      </c>
      <c r="F364" s="179" t="s">
        <v>161</v>
      </c>
    </row>
    <row r="365" spans="1:220" s="76" customFormat="1" ht="13.5" thickTop="1" x14ac:dyDescent="0.25">
      <c r="A365" s="110" t="s">
        <v>201</v>
      </c>
      <c r="B365" s="180"/>
      <c r="C365" s="181">
        <v>140</v>
      </c>
      <c r="D365" s="32" t="s">
        <v>181</v>
      </c>
      <c r="E365" s="182" t="s">
        <v>10</v>
      </c>
      <c r="F365" s="32" t="s">
        <v>11</v>
      </c>
    </row>
    <row r="366" spans="1:220" s="76" customFormat="1" x14ac:dyDescent="0.25">
      <c r="A366" s="6" t="s">
        <v>202</v>
      </c>
      <c r="B366" s="111" t="s">
        <v>203</v>
      </c>
      <c r="C366" s="28">
        <v>1404.19</v>
      </c>
      <c r="D366" s="72" t="s">
        <v>181</v>
      </c>
      <c r="E366" s="33" t="s">
        <v>10</v>
      </c>
      <c r="F366" s="8" t="s">
        <v>10</v>
      </c>
    </row>
    <row r="367" spans="1:220" s="76" customFormat="1" x14ac:dyDescent="0.25">
      <c r="A367" s="6" t="s">
        <v>204</v>
      </c>
      <c r="B367" s="111" t="s">
        <v>205</v>
      </c>
      <c r="C367" s="28">
        <v>3370</v>
      </c>
      <c r="D367" s="72" t="s">
        <v>181</v>
      </c>
      <c r="E367" s="33" t="s">
        <v>10</v>
      </c>
      <c r="F367" s="8" t="s">
        <v>10</v>
      </c>
    </row>
    <row r="368" spans="1:220" s="76" customFormat="1" x14ac:dyDescent="0.25">
      <c r="A368" s="6" t="s">
        <v>206</v>
      </c>
      <c r="B368" s="111" t="s">
        <v>207</v>
      </c>
      <c r="C368" s="183">
        <v>28</v>
      </c>
      <c r="D368" s="72" t="s">
        <v>181</v>
      </c>
      <c r="E368" s="184" t="s">
        <v>10</v>
      </c>
      <c r="F368" s="8" t="s">
        <v>10</v>
      </c>
    </row>
    <row r="369" spans="1:6" s="76" customFormat="1" ht="24" x14ac:dyDescent="0.25">
      <c r="A369" s="6" t="s">
        <v>208</v>
      </c>
      <c r="B369" s="111" t="s">
        <v>209</v>
      </c>
      <c r="C369" s="183">
        <v>4200</v>
      </c>
      <c r="D369" s="8" t="s">
        <v>181</v>
      </c>
      <c r="E369" s="72" t="s">
        <v>182</v>
      </c>
      <c r="F369" s="33" t="s">
        <v>182</v>
      </c>
    </row>
    <row r="370" spans="1:6" s="76" customFormat="1" ht="30.75" customHeight="1" x14ac:dyDescent="0.25">
      <c r="A370" s="6" t="s">
        <v>210</v>
      </c>
      <c r="B370" s="65"/>
      <c r="C370" s="28">
        <f>100*3.7/1.19</f>
        <v>310.92436974789916</v>
      </c>
      <c r="D370" s="8" t="s">
        <v>181</v>
      </c>
      <c r="E370" s="33" t="s">
        <v>10</v>
      </c>
      <c r="F370" s="8" t="s">
        <v>10</v>
      </c>
    </row>
    <row r="371" spans="1:6" s="76" customFormat="1" ht="30.75" customHeight="1" x14ac:dyDescent="0.25">
      <c r="A371" s="6" t="s">
        <v>211</v>
      </c>
      <c r="B371" s="65"/>
      <c r="C371" s="185">
        <v>310</v>
      </c>
      <c r="D371" s="8" t="s">
        <v>181</v>
      </c>
      <c r="E371" s="33" t="s">
        <v>10</v>
      </c>
      <c r="F371" s="8" t="s">
        <v>10</v>
      </c>
    </row>
    <row r="372" spans="1:6" s="76" customFormat="1" ht="30.75" customHeight="1" x14ac:dyDescent="0.25">
      <c r="A372" s="6" t="s">
        <v>212</v>
      </c>
      <c r="B372" s="65" t="s">
        <v>213</v>
      </c>
      <c r="C372" s="185"/>
      <c r="D372" s="8" t="s">
        <v>181</v>
      </c>
      <c r="E372" s="186" t="s">
        <v>10</v>
      </c>
      <c r="F372" s="187" t="s">
        <v>10</v>
      </c>
    </row>
    <row r="373" spans="1:6" s="76" customFormat="1" ht="23.25" customHeight="1" x14ac:dyDescent="0.25">
      <c r="A373" s="6" t="s">
        <v>214</v>
      </c>
      <c r="B373" s="64" t="s">
        <v>200</v>
      </c>
      <c r="C373" s="28">
        <v>835.54</v>
      </c>
      <c r="D373" s="8" t="s">
        <v>181</v>
      </c>
      <c r="E373" s="33" t="s">
        <v>182</v>
      </c>
      <c r="F373" s="8" t="s">
        <v>182</v>
      </c>
    </row>
    <row r="374" spans="1:6" s="76" customFormat="1" ht="21" customHeight="1" x14ac:dyDescent="0.25">
      <c r="A374" s="6" t="s">
        <v>215</v>
      </c>
      <c r="B374" s="64" t="s">
        <v>216</v>
      </c>
      <c r="C374" s="28">
        <v>1388.88</v>
      </c>
      <c r="D374" s="8" t="s">
        <v>181</v>
      </c>
      <c r="E374" s="33" t="s">
        <v>182</v>
      </c>
      <c r="F374" s="8" t="s">
        <v>182</v>
      </c>
    </row>
    <row r="375" spans="1:6" s="76" customFormat="1" ht="30" customHeight="1" thickBot="1" x14ac:dyDescent="0.3">
      <c r="A375" s="112" t="s">
        <v>217</v>
      </c>
      <c r="B375" s="70" t="s">
        <v>218</v>
      </c>
      <c r="C375" s="113">
        <v>1670.36</v>
      </c>
      <c r="D375" s="34" t="s">
        <v>181</v>
      </c>
      <c r="E375" s="35" t="s">
        <v>182</v>
      </c>
      <c r="F375" s="34" t="s">
        <v>182</v>
      </c>
    </row>
    <row r="376" spans="1:6" s="56" customFormat="1" ht="21.75" customHeight="1" thickTop="1" x14ac:dyDescent="0.25">
      <c r="A376" s="18" t="s">
        <v>219</v>
      </c>
      <c r="B376" s="68" t="s">
        <v>220</v>
      </c>
      <c r="C376" s="19">
        <v>3100</v>
      </c>
      <c r="D376" s="4" t="s">
        <v>180</v>
      </c>
      <c r="E376" s="25" t="s">
        <v>26</v>
      </c>
      <c r="F376" s="4" t="s">
        <v>26</v>
      </c>
    </row>
    <row r="377" spans="1:6" s="56" customFormat="1" ht="21" customHeight="1" x14ac:dyDescent="0.25">
      <c r="A377" s="57" t="s">
        <v>221</v>
      </c>
      <c r="B377" s="64" t="s">
        <v>222</v>
      </c>
      <c r="C377" s="2">
        <v>1300</v>
      </c>
      <c r="D377" s="58" t="s">
        <v>180</v>
      </c>
      <c r="E377" s="36" t="s">
        <v>26</v>
      </c>
      <c r="F377" s="58" t="s">
        <v>26</v>
      </c>
    </row>
    <row r="378" spans="1:6" s="56" customFormat="1" ht="19.5" customHeight="1" x14ac:dyDescent="0.25">
      <c r="A378" s="57" t="s">
        <v>223</v>
      </c>
      <c r="B378" s="64" t="s">
        <v>224</v>
      </c>
      <c r="C378" s="2">
        <v>27</v>
      </c>
      <c r="D378" s="58" t="s">
        <v>180</v>
      </c>
      <c r="E378" s="36" t="s">
        <v>26</v>
      </c>
      <c r="F378" s="58" t="s">
        <v>26</v>
      </c>
    </row>
    <row r="379" spans="1:6" s="56" customFormat="1" ht="25.5" customHeight="1" x14ac:dyDescent="0.25">
      <c r="A379" s="57" t="s">
        <v>225</v>
      </c>
      <c r="B379" s="64" t="s">
        <v>222</v>
      </c>
      <c r="C379" s="2">
        <v>1400</v>
      </c>
      <c r="D379" s="58" t="s">
        <v>180</v>
      </c>
      <c r="E379" s="36" t="s">
        <v>162</v>
      </c>
      <c r="F379" s="58" t="s">
        <v>162</v>
      </c>
    </row>
    <row r="380" spans="1:6" s="56" customFormat="1" ht="24" customHeight="1" x14ac:dyDescent="0.25">
      <c r="A380" s="57" t="s">
        <v>226</v>
      </c>
      <c r="B380" s="68" t="s">
        <v>220</v>
      </c>
      <c r="C380" s="2">
        <v>2500</v>
      </c>
      <c r="D380" s="58" t="s">
        <v>180</v>
      </c>
      <c r="E380" s="36" t="s">
        <v>162</v>
      </c>
      <c r="F380" s="58" t="s">
        <v>162</v>
      </c>
    </row>
    <row r="381" spans="1:6" s="56" customFormat="1" ht="21" customHeight="1" thickBot="1" x14ac:dyDescent="0.3">
      <c r="A381" s="41" t="s">
        <v>227</v>
      </c>
      <c r="B381" s="70" t="s">
        <v>224</v>
      </c>
      <c r="C381" s="40">
        <v>60</v>
      </c>
      <c r="D381" s="39" t="s">
        <v>180</v>
      </c>
      <c r="E381" s="188" t="s">
        <v>162</v>
      </c>
      <c r="F381" s="39" t="s">
        <v>162</v>
      </c>
    </row>
    <row r="382" spans="1:6" s="5" customFormat="1" ht="24.75" customHeight="1" x14ac:dyDescent="0.25">
      <c r="A382" s="18" t="s">
        <v>228</v>
      </c>
      <c r="B382" s="189" t="s">
        <v>53</v>
      </c>
      <c r="C382" s="19">
        <v>655</v>
      </c>
      <c r="D382" s="4" t="s">
        <v>229</v>
      </c>
      <c r="E382" s="96" t="s">
        <v>161</v>
      </c>
      <c r="F382" s="96" t="s">
        <v>161</v>
      </c>
    </row>
    <row r="383" spans="1:6" s="31" customFormat="1" ht="29.25" customHeight="1" x14ac:dyDescent="0.25">
      <c r="A383" s="29" t="s">
        <v>230</v>
      </c>
      <c r="B383" s="69" t="s">
        <v>231</v>
      </c>
      <c r="C383" s="28">
        <v>136.07</v>
      </c>
      <c r="D383" s="58" t="s">
        <v>229</v>
      </c>
      <c r="E383" s="20" t="s">
        <v>232</v>
      </c>
      <c r="F383" s="20" t="s">
        <v>233</v>
      </c>
    </row>
    <row r="384" spans="1:6" s="31" customFormat="1" ht="37.5" customHeight="1" x14ac:dyDescent="0.25">
      <c r="A384" s="29" t="s">
        <v>234</v>
      </c>
      <c r="B384" s="69" t="s">
        <v>235</v>
      </c>
      <c r="C384" s="28">
        <f>200/1.19</f>
        <v>168.0672268907563</v>
      </c>
      <c r="D384" s="20" t="s">
        <v>229</v>
      </c>
      <c r="E384" s="20" t="s">
        <v>161</v>
      </c>
      <c r="F384" s="20" t="s">
        <v>161</v>
      </c>
    </row>
    <row r="385" spans="1:220" s="31" customFormat="1" ht="37.5" customHeight="1" x14ac:dyDescent="0.25">
      <c r="A385" s="29" t="s">
        <v>236</v>
      </c>
      <c r="B385" s="69" t="s">
        <v>237</v>
      </c>
      <c r="C385" s="28">
        <v>107.94</v>
      </c>
      <c r="D385" s="20" t="s">
        <v>229</v>
      </c>
      <c r="E385" s="20" t="s">
        <v>161</v>
      </c>
      <c r="F385" s="20" t="s">
        <v>161</v>
      </c>
    </row>
    <row r="386" spans="1:220" s="31" customFormat="1" ht="29.25" customHeight="1" x14ac:dyDescent="0.25">
      <c r="A386" s="190"/>
      <c r="B386" s="71"/>
      <c r="C386" s="191"/>
      <c r="D386" s="192"/>
      <c r="E386" s="192"/>
      <c r="F386" s="192"/>
    </row>
    <row r="387" spans="1:220" s="5" customFormat="1" ht="25.5" x14ac:dyDescent="0.25">
      <c r="A387" s="104" t="s">
        <v>238</v>
      </c>
      <c r="B387" s="142"/>
      <c r="C387" s="176"/>
      <c r="D387" s="26"/>
      <c r="E387" s="26"/>
      <c r="F387" s="26"/>
    </row>
    <row r="388" spans="1:220" s="76" customFormat="1" ht="25.5" x14ac:dyDescent="0.25">
      <c r="A388" s="6" t="s">
        <v>239</v>
      </c>
      <c r="B388" s="65" t="s">
        <v>240</v>
      </c>
      <c r="C388" s="28">
        <v>12321.85</v>
      </c>
      <c r="D388" s="8" t="s">
        <v>241</v>
      </c>
      <c r="E388" s="33" t="s">
        <v>182</v>
      </c>
      <c r="F388" s="8" t="s">
        <v>242</v>
      </c>
    </row>
    <row r="389" spans="1:220" s="76" customFormat="1" ht="27.75" customHeight="1" x14ac:dyDescent="0.25">
      <c r="A389" s="6" t="s">
        <v>243</v>
      </c>
      <c r="B389" s="65" t="s">
        <v>244</v>
      </c>
      <c r="C389" s="28">
        <v>14588</v>
      </c>
      <c r="D389" s="8" t="s">
        <v>241</v>
      </c>
      <c r="E389" s="33" t="s">
        <v>38</v>
      </c>
      <c r="F389" s="8" t="s">
        <v>38</v>
      </c>
    </row>
    <row r="390" spans="1:220" s="76" customFormat="1" ht="27.75" customHeight="1" x14ac:dyDescent="0.25">
      <c r="A390" s="6" t="s">
        <v>245</v>
      </c>
      <c r="B390" s="65" t="s">
        <v>183</v>
      </c>
      <c r="C390" s="28">
        <v>1163</v>
      </c>
      <c r="D390" s="8" t="s">
        <v>241</v>
      </c>
      <c r="E390" s="33" t="s">
        <v>38</v>
      </c>
      <c r="F390" s="8" t="s">
        <v>38</v>
      </c>
    </row>
    <row r="391" spans="1:220" s="76" customFormat="1" ht="21.75" customHeight="1" x14ac:dyDescent="0.25">
      <c r="A391" s="6" t="s">
        <v>246</v>
      </c>
      <c r="B391" s="64" t="s">
        <v>200</v>
      </c>
      <c r="C391" s="114">
        <v>3800</v>
      </c>
      <c r="D391" s="8" t="s">
        <v>241</v>
      </c>
      <c r="E391" s="8" t="s">
        <v>242</v>
      </c>
      <c r="F391" s="8" t="s">
        <v>242</v>
      </c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  <c r="BC391" s="115"/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 s="115"/>
      <c r="BR391" s="115"/>
      <c r="BS391" s="115"/>
      <c r="BT391" s="115"/>
      <c r="BU391" s="115"/>
      <c r="BV391" s="115"/>
      <c r="BW391" s="115"/>
      <c r="BX391" s="115"/>
      <c r="BY391" s="115"/>
      <c r="BZ391" s="115"/>
      <c r="CA391" s="115"/>
      <c r="CB391" s="115"/>
      <c r="CC391" s="115"/>
      <c r="CD391" s="115"/>
      <c r="CE391" s="115"/>
      <c r="CF391" s="115"/>
      <c r="CG391" s="115"/>
      <c r="CH391" s="115"/>
      <c r="CI391" s="115"/>
      <c r="CJ391" s="115"/>
      <c r="CK391" s="115"/>
      <c r="CL391" s="115"/>
      <c r="CM391" s="115"/>
      <c r="CN391" s="115"/>
      <c r="CO391" s="115"/>
      <c r="CP391" s="115"/>
      <c r="CQ391" s="115"/>
      <c r="CR391" s="115"/>
      <c r="CS391" s="115"/>
      <c r="CT391" s="115"/>
      <c r="CU391" s="115"/>
      <c r="CV391" s="115"/>
      <c r="CW391" s="115"/>
      <c r="CX391" s="115"/>
      <c r="CY391" s="115"/>
      <c r="CZ391" s="115"/>
      <c r="DA391" s="115"/>
      <c r="DB391" s="115"/>
      <c r="DC391" s="115"/>
      <c r="DD391" s="115"/>
      <c r="DE391" s="115"/>
      <c r="DF391" s="115"/>
      <c r="DG391" s="115"/>
      <c r="DH391" s="115"/>
      <c r="DI391" s="115"/>
      <c r="DJ391" s="115"/>
      <c r="DK391" s="115"/>
      <c r="DL391" s="115"/>
      <c r="DM391" s="115"/>
      <c r="DN391" s="115"/>
      <c r="DO391" s="115"/>
      <c r="DP391" s="115"/>
      <c r="DQ391" s="115"/>
      <c r="DR391" s="115"/>
      <c r="DS391" s="115"/>
      <c r="DT391" s="115"/>
      <c r="DU391" s="115"/>
      <c r="DV391" s="115"/>
      <c r="DW391" s="115"/>
      <c r="DX391" s="115"/>
      <c r="DY391" s="115"/>
      <c r="DZ391" s="115"/>
      <c r="EA391" s="115"/>
      <c r="EB391" s="115"/>
      <c r="EC391" s="115"/>
      <c r="ED391" s="115"/>
      <c r="EE391" s="115"/>
      <c r="EF391" s="115"/>
      <c r="EG391" s="115"/>
      <c r="EH391" s="115"/>
      <c r="EI391" s="115"/>
      <c r="EJ391" s="115"/>
      <c r="EK391" s="115"/>
      <c r="EL391" s="115"/>
      <c r="EM391" s="115"/>
      <c r="EN391" s="115"/>
      <c r="EO391" s="115"/>
      <c r="EP391" s="115"/>
      <c r="EQ391" s="115"/>
      <c r="ER391" s="115"/>
      <c r="ES391" s="115"/>
      <c r="ET391" s="115"/>
      <c r="EU391" s="115"/>
      <c r="EV391" s="115"/>
      <c r="EW391" s="115"/>
      <c r="EX391" s="115"/>
      <c r="EY391" s="115"/>
      <c r="EZ391" s="115"/>
      <c r="FA391" s="115"/>
      <c r="FB391" s="115"/>
      <c r="FC391" s="115"/>
      <c r="FD391" s="115"/>
      <c r="FE391" s="115"/>
      <c r="FF391" s="115"/>
      <c r="FG391" s="115"/>
      <c r="FH391" s="115"/>
      <c r="FI391" s="115"/>
      <c r="FJ391" s="115"/>
      <c r="FK391" s="115"/>
      <c r="FL391" s="115"/>
      <c r="FM391" s="115"/>
      <c r="FN391" s="115"/>
      <c r="FO391" s="115"/>
      <c r="FP391" s="115"/>
      <c r="FQ391" s="115"/>
      <c r="FR391" s="115"/>
      <c r="FS391" s="115"/>
      <c r="FT391" s="115"/>
      <c r="FU391" s="115"/>
      <c r="FV391" s="115"/>
      <c r="FW391" s="115"/>
      <c r="FX391" s="115"/>
      <c r="FY391" s="115"/>
      <c r="FZ391" s="115"/>
      <c r="GA391" s="115"/>
      <c r="GB391" s="115"/>
      <c r="GC391" s="115"/>
      <c r="GD391" s="115"/>
      <c r="GE391" s="115"/>
      <c r="GF391" s="115"/>
      <c r="GG391" s="115"/>
      <c r="GH391" s="115"/>
      <c r="GI391" s="115"/>
      <c r="GJ391" s="115"/>
      <c r="GK391" s="115"/>
      <c r="GL391" s="115"/>
      <c r="GM391" s="115"/>
      <c r="GN391" s="115"/>
      <c r="GO391" s="115"/>
      <c r="GP391" s="115"/>
      <c r="GQ391" s="115"/>
      <c r="GR391" s="115"/>
      <c r="GS391" s="115"/>
      <c r="GT391" s="115"/>
      <c r="GU391" s="115"/>
      <c r="GV391" s="115"/>
      <c r="GW391" s="115"/>
      <c r="GX391" s="115"/>
      <c r="GY391" s="115"/>
      <c r="GZ391" s="115"/>
      <c r="HA391" s="115"/>
      <c r="HB391" s="115"/>
      <c r="HC391" s="115"/>
      <c r="HD391" s="115"/>
      <c r="HE391" s="115"/>
      <c r="HF391" s="115"/>
      <c r="HG391" s="115"/>
      <c r="HH391" s="115"/>
      <c r="HI391" s="115"/>
      <c r="HJ391" s="115"/>
      <c r="HK391" s="115"/>
      <c r="HL391" s="115"/>
    </row>
    <row r="392" spans="1:220" s="76" customFormat="1" ht="24.75" customHeight="1" x14ac:dyDescent="0.25">
      <c r="A392" s="6" t="s">
        <v>247</v>
      </c>
      <c r="B392" s="64" t="s">
        <v>216</v>
      </c>
      <c r="C392" s="114">
        <v>2440</v>
      </c>
      <c r="D392" s="8" t="s">
        <v>241</v>
      </c>
      <c r="E392" s="8" t="s">
        <v>242</v>
      </c>
      <c r="F392" s="8" t="s">
        <v>242</v>
      </c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  <c r="BO392" s="115"/>
      <c r="BP392" s="115"/>
      <c r="BQ392" s="115"/>
      <c r="BR392" s="115"/>
      <c r="BS392" s="115"/>
      <c r="BT392" s="115"/>
      <c r="BU392" s="115"/>
      <c r="BV392" s="115"/>
      <c r="BW392" s="115"/>
      <c r="BX392" s="115"/>
      <c r="BY392" s="115"/>
      <c r="BZ392" s="115"/>
      <c r="CA392" s="115"/>
      <c r="CB392" s="115"/>
      <c r="CC392" s="115"/>
      <c r="CD392" s="115"/>
      <c r="CE392" s="115"/>
      <c r="CF392" s="115"/>
      <c r="CG392" s="115"/>
      <c r="CH392" s="115"/>
      <c r="CI392" s="115"/>
      <c r="CJ392" s="115"/>
      <c r="CK392" s="115"/>
      <c r="CL392" s="115"/>
      <c r="CM392" s="115"/>
      <c r="CN392" s="115"/>
      <c r="CO392" s="115"/>
      <c r="CP392" s="115"/>
      <c r="CQ392" s="115"/>
      <c r="CR392" s="115"/>
      <c r="CS392" s="115"/>
      <c r="CT392" s="115"/>
      <c r="CU392" s="115"/>
      <c r="CV392" s="115"/>
      <c r="CW392" s="115"/>
      <c r="CX392" s="115"/>
      <c r="CY392" s="115"/>
      <c r="CZ392" s="115"/>
      <c r="DA392" s="115"/>
      <c r="DB392" s="115"/>
      <c r="DC392" s="115"/>
      <c r="DD392" s="115"/>
      <c r="DE392" s="115"/>
      <c r="DF392" s="115"/>
      <c r="DG392" s="115"/>
      <c r="DH392" s="115"/>
      <c r="DI392" s="115"/>
      <c r="DJ392" s="115"/>
      <c r="DK392" s="115"/>
      <c r="DL392" s="115"/>
      <c r="DM392" s="115"/>
      <c r="DN392" s="115"/>
      <c r="DO392" s="115"/>
      <c r="DP392" s="115"/>
      <c r="DQ392" s="115"/>
      <c r="DR392" s="115"/>
      <c r="DS392" s="115"/>
      <c r="DT392" s="115"/>
      <c r="DU392" s="115"/>
      <c r="DV392" s="115"/>
      <c r="DW392" s="115"/>
      <c r="DX392" s="115"/>
      <c r="DY392" s="115"/>
      <c r="DZ392" s="115"/>
      <c r="EA392" s="115"/>
      <c r="EB392" s="115"/>
      <c r="EC392" s="115"/>
      <c r="ED392" s="115"/>
      <c r="EE392" s="115"/>
      <c r="EF392" s="115"/>
      <c r="EG392" s="115"/>
      <c r="EH392" s="115"/>
      <c r="EI392" s="115"/>
      <c r="EJ392" s="115"/>
      <c r="EK392" s="115"/>
      <c r="EL392" s="115"/>
      <c r="EM392" s="115"/>
      <c r="EN392" s="115"/>
      <c r="EO392" s="115"/>
      <c r="EP392" s="115"/>
      <c r="EQ392" s="115"/>
      <c r="ER392" s="115"/>
      <c r="ES392" s="115"/>
      <c r="ET392" s="115"/>
      <c r="EU392" s="115"/>
      <c r="EV392" s="115"/>
      <c r="EW392" s="115"/>
      <c r="EX392" s="115"/>
      <c r="EY392" s="115"/>
      <c r="EZ392" s="115"/>
      <c r="FA392" s="115"/>
      <c r="FB392" s="115"/>
      <c r="FC392" s="115"/>
      <c r="FD392" s="115"/>
      <c r="FE392" s="115"/>
      <c r="FF392" s="115"/>
      <c r="FG392" s="115"/>
      <c r="FH392" s="115"/>
      <c r="FI392" s="115"/>
      <c r="FJ392" s="115"/>
      <c r="FK392" s="115"/>
      <c r="FL392" s="115"/>
      <c r="FM392" s="115"/>
      <c r="FN392" s="115"/>
      <c r="FO392" s="115"/>
      <c r="FP392" s="115"/>
      <c r="FQ392" s="115"/>
      <c r="FR392" s="115"/>
      <c r="FS392" s="115"/>
      <c r="FT392" s="115"/>
      <c r="FU392" s="115"/>
      <c r="FV392" s="115"/>
      <c r="FW392" s="115"/>
      <c r="FX392" s="115"/>
      <c r="FY392" s="115"/>
      <c r="FZ392" s="115"/>
      <c r="GA392" s="115"/>
      <c r="GB392" s="115"/>
      <c r="GC392" s="115"/>
      <c r="GD392" s="115"/>
      <c r="GE392" s="115"/>
      <c r="GF392" s="115"/>
      <c r="GG392" s="115"/>
      <c r="GH392" s="115"/>
      <c r="GI392" s="115"/>
      <c r="GJ392" s="115"/>
      <c r="GK392" s="115"/>
      <c r="GL392" s="115"/>
      <c r="GM392" s="115"/>
      <c r="GN392" s="115"/>
      <c r="GO392" s="115"/>
      <c r="GP392" s="115"/>
      <c r="GQ392" s="115"/>
      <c r="GR392" s="115"/>
      <c r="GS392" s="115"/>
      <c r="GT392" s="115"/>
      <c r="GU392" s="115"/>
      <c r="GV392" s="115"/>
      <c r="GW392" s="115"/>
      <c r="GX392" s="115"/>
      <c r="GY392" s="115"/>
      <c r="GZ392" s="115"/>
      <c r="HA392" s="115"/>
      <c r="HB392" s="115"/>
      <c r="HC392" s="115"/>
      <c r="HD392" s="115"/>
      <c r="HE392" s="115"/>
      <c r="HF392" s="115"/>
      <c r="HG392" s="115"/>
      <c r="HH392" s="115"/>
      <c r="HI392" s="115"/>
      <c r="HJ392" s="115"/>
      <c r="HK392" s="115"/>
      <c r="HL392" s="115"/>
    </row>
    <row r="393" spans="1:220" s="76" customFormat="1" ht="24.75" customHeight="1" x14ac:dyDescent="0.25">
      <c r="A393" s="6" t="s">
        <v>248</v>
      </c>
      <c r="B393" s="64" t="s">
        <v>218</v>
      </c>
      <c r="C393" s="114">
        <v>928.7</v>
      </c>
      <c r="D393" s="8" t="s">
        <v>241</v>
      </c>
      <c r="E393" s="8" t="s">
        <v>249</v>
      </c>
      <c r="F393" s="8" t="s">
        <v>249</v>
      </c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  <c r="BB393" s="115"/>
      <c r="BC393" s="115"/>
      <c r="BD393" s="115"/>
      <c r="BE393" s="115"/>
      <c r="BF393" s="115"/>
      <c r="BG393" s="115"/>
      <c r="BH393" s="115"/>
      <c r="BI393" s="115"/>
      <c r="BJ393" s="115"/>
      <c r="BK393" s="115"/>
      <c r="BL393" s="115"/>
      <c r="BM393" s="115"/>
      <c r="BN393" s="115"/>
      <c r="BO393" s="115"/>
      <c r="BP393" s="115"/>
      <c r="BQ393" s="115"/>
      <c r="BR393" s="115"/>
      <c r="BS393" s="115"/>
      <c r="BT393" s="115"/>
      <c r="BU393" s="115"/>
      <c r="BV393" s="115"/>
      <c r="BW393" s="115"/>
      <c r="BX393" s="115"/>
      <c r="BY393" s="115"/>
      <c r="BZ393" s="115"/>
      <c r="CA393" s="115"/>
      <c r="CB393" s="115"/>
      <c r="CC393" s="115"/>
      <c r="CD393" s="115"/>
      <c r="CE393" s="115"/>
      <c r="CF393" s="115"/>
      <c r="CG393" s="115"/>
      <c r="CH393" s="115"/>
      <c r="CI393" s="115"/>
      <c r="CJ393" s="115"/>
      <c r="CK393" s="115"/>
      <c r="CL393" s="115"/>
      <c r="CM393" s="115"/>
      <c r="CN393" s="115"/>
      <c r="CO393" s="115"/>
      <c r="CP393" s="115"/>
      <c r="CQ393" s="115"/>
      <c r="CR393" s="115"/>
      <c r="CS393" s="115"/>
      <c r="CT393" s="115"/>
      <c r="CU393" s="115"/>
      <c r="CV393" s="115"/>
      <c r="CW393" s="115"/>
      <c r="CX393" s="115"/>
      <c r="CY393" s="115"/>
      <c r="CZ393" s="115"/>
      <c r="DA393" s="115"/>
      <c r="DB393" s="115"/>
      <c r="DC393" s="115"/>
      <c r="DD393" s="115"/>
      <c r="DE393" s="115"/>
      <c r="DF393" s="115"/>
      <c r="DG393" s="115"/>
      <c r="DH393" s="115"/>
      <c r="DI393" s="115"/>
      <c r="DJ393" s="115"/>
      <c r="DK393" s="115"/>
      <c r="DL393" s="115"/>
      <c r="DM393" s="115"/>
      <c r="DN393" s="115"/>
      <c r="DO393" s="115"/>
      <c r="DP393" s="115"/>
      <c r="DQ393" s="115"/>
      <c r="DR393" s="115"/>
      <c r="DS393" s="115"/>
      <c r="DT393" s="115"/>
      <c r="DU393" s="115"/>
      <c r="DV393" s="115"/>
      <c r="DW393" s="115"/>
      <c r="DX393" s="115"/>
      <c r="DY393" s="115"/>
      <c r="DZ393" s="115"/>
      <c r="EA393" s="115"/>
      <c r="EB393" s="115"/>
      <c r="EC393" s="115"/>
      <c r="ED393" s="115"/>
      <c r="EE393" s="115"/>
      <c r="EF393" s="115"/>
      <c r="EG393" s="115"/>
      <c r="EH393" s="115"/>
      <c r="EI393" s="115"/>
      <c r="EJ393" s="115"/>
      <c r="EK393" s="115"/>
      <c r="EL393" s="115"/>
      <c r="EM393" s="115"/>
      <c r="EN393" s="115"/>
      <c r="EO393" s="115"/>
      <c r="EP393" s="115"/>
      <c r="EQ393" s="115"/>
      <c r="ER393" s="115"/>
      <c r="ES393" s="115"/>
      <c r="ET393" s="115"/>
      <c r="EU393" s="115"/>
      <c r="EV393" s="115"/>
      <c r="EW393" s="115"/>
      <c r="EX393" s="115"/>
      <c r="EY393" s="115"/>
      <c r="EZ393" s="115"/>
      <c r="FA393" s="115"/>
      <c r="FB393" s="115"/>
      <c r="FC393" s="115"/>
      <c r="FD393" s="115"/>
      <c r="FE393" s="115"/>
      <c r="FF393" s="115"/>
      <c r="FG393" s="115"/>
      <c r="FH393" s="115"/>
      <c r="FI393" s="115"/>
      <c r="FJ393" s="115"/>
      <c r="FK393" s="115"/>
      <c r="FL393" s="115"/>
      <c r="FM393" s="115"/>
      <c r="FN393" s="115"/>
      <c r="FO393" s="115"/>
      <c r="FP393" s="115"/>
      <c r="FQ393" s="115"/>
      <c r="FR393" s="115"/>
      <c r="FS393" s="115"/>
      <c r="FT393" s="115"/>
      <c r="FU393" s="115"/>
      <c r="FV393" s="115"/>
      <c r="FW393" s="115"/>
      <c r="FX393" s="115"/>
      <c r="FY393" s="115"/>
      <c r="FZ393" s="115"/>
      <c r="GA393" s="115"/>
      <c r="GB393" s="115"/>
      <c r="GC393" s="115"/>
      <c r="GD393" s="115"/>
      <c r="GE393" s="115"/>
      <c r="GF393" s="115"/>
      <c r="GG393" s="115"/>
      <c r="GH393" s="115"/>
      <c r="GI393" s="115"/>
      <c r="GJ393" s="115"/>
      <c r="GK393" s="115"/>
      <c r="GL393" s="115"/>
      <c r="GM393" s="115"/>
      <c r="GN393" s="115"/>
      <c r="GO393" s="115"/>
      <c r="GP393" s="115"/>
      <c r="GQ393" s="115"/>
      <c r="GR393" s="115"/>
      <c r="GS393" s="115"/>
      <c r="GT393" s="115"/>
      <c r="GU393" s="115"/>
      <c r="GV393" s="115"/>
      <c r="GW393" s="115"/>
      <c r="GX393" s="115"/>
      <c r="GY393" s="115"/>
      <c r="GZ393" s="115"/>
      <c r="HA393" s="115"/>
      <c r="HB393" s="115"/>
      <c r="HC393" s="115"/>
      <c r="HD393" s="115"/>
      <c r="HE393" s="115"/>
      <c r="HF393" s="115"/>
      <c r="HG393" s="115"/>
      <c r="HH393" s="115"/>
      <c r="HI393" s="115"/>
      <c r="HJ393" s="115"/>
      <c r="HK393" s="115"/>
      <c r="HL393" s="115"/>
    </row>
    <row r="394" spans="1:220" s="76" customFormat="1" ht="25.5" customHeight="1" x14ac:dyDescent="0.25">
      <c r="A394" s="6" t="s">
        <v>250</v>
      </c>
      <c r="B394" s="65"/>
      <c r="C394" s="114">
        <v>2218</v>
      </c>
      <c r="D394" s="8" t="s">
        <v>241</v>
      </c>
      <c r="E394" s="8" t="s">
        <v>161</v>
      </c>
      <c r="F394" s="8" t="s">
        <v>161</v>
      </c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BZ394" s="115"/>
      <c r="CA394" s="115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5"/>
      <c r="CT394" s="115"/>
      <c r="CU394" s="115"/>
      <c r="CV394" s="115"/>
      <c r="CW394" s="115"/>
      <c r="CX394" s="115"/>
      <c r="CY394" s="115"/>
      <c r="CZ394" s="115"/>
      <c r="DA394" s="115"/>
      <c r="DB394" s="115"/>
      <c r="DC394" s="115"/>
      <c r="DD394" s="115"/>
      <c r="DE394" s="115"/>
      <c r="DF394" s="115"/>
      <c r="DG394" s="115"/>
      <c r="DH394" s="115"/>
      <c r="DI394" s="115"/>
      <c r="DJ394" s="115"/>
      <c r="DK394" s="115"/>
      <c r="DL394" s="115"/>
      <c r="DM394" s="115"/>
      <c r="DN394" s="115"/>
      <c r="DO394" s="115"/>
      <c r="DP394" s="115"/>
      <c r="DQ394" s="115"/>
      <c r="DR394" s="115"/>
      <c r="DS394" s="115"/>
      <c r="DT394" s="115"/>
      <c r="DU394" s="115"/>
      <c r="DV394" s="115"/>
      <c r="DW394" s="115"/>
      <c r="DX394" s="115"/>
      <c r="DY394" s="115"/>
      <c r="DZ394" s="115"/>
      <c r="EA394" s="115"/>
      <c r="EB394" s="115"/>
      <c r="EC394" s="115"/>
      <c r="ED394" s="115"/>
      <c r="EE394" s="115"/>
      <c r="EF394" s="115"/>
      <c r="EG394" s="115"/>
      <c r="EH394" s="115"/>
      <c r="EI394" s="115"/>
      <c r="EJ394" s="115"/>
      <c r="EK394" s="115"/>
      <c r="EL394" s="115"/>
      <c r="EM394" s="115"/>
      <c r="EN394" s="115"/>
      <c r="EO394" s="115"/>
      <c r="EP394" s="115"/>
      <c r="EQ394" s="115"/>
      <c r="ER394" s="115"/>
      <c r="ES394" s="115"/>
      <c r="ET394" s="115"/>
      <c r="EU394" s="115"/>
      <c r="EV394" s="115"/>
      <c r="EW394" s="115"/>
      <c r="EX394" s="115"/>
      <c r="EY394" s="115"/>
      <c r="EZ394" s="115"/>
      <c r="FA394" s="115"/>
      <c r="FB394" s="115"/>
      <c r="FC394" s="115"/>
      <c r="FD394" s="115"/>
      <c r="FE394" s="115"/>
      <c r="FF394" s="115"/>
      <c r="FG394" s="115"/>
      <c r="FH394" s="115"/>
      <c r="FI394" s="115"/>
      <c r="FJ394" s="115"/>
      <c r="FK394" s="115"/>
      <c r="FL394" s="115"/>
      <c r="FM394" s="115"/>
      <c r="FN394" s="115"/>
      <c r="FO394" s="115"/>
      <c r="FP394" s="115"/>
      <c r="FQ394" s="115"/>
      <c r="FR394" s="115"/>
      <c r="FS394" s="115"/>
      <c r="FT394" s="115"/>
      <c r="FU394" s="115"/>
      <c r="FV394" s="115"/>
      <c r="FW394" s="115"/>
      <c r="FX394" s="115"/>
      <c r="FY394" s="115"/>
      <c r="FZ394" s="115"/>
      <c r="GA394" s="115"/>
      <c r="GB394" s="115"/>
      <c r="GC394" s="115"/>
      <c r="GD394" s="115"/>
      <c r="GE394" s="115"/>
      <c r="GF394" s="115"/>
      <c r="GG394" s="115"/>
      <c r="GH394" s="115"/>
      <c r="GI394" s="115"/>
      <c r="GJ394" s="115"/>
      <c r="GK394" s="115"/>
      <c r="GL394" s="115"/>
      <c r="GM394" s="115"/>
      <c r="GN394" s="115"/>
      <c r="GO394" s="115"/>
      <c r="GP394" s="115"/>
      <c r="GQ394" s="115"/>
      <c r="GR394" s="115"/>
      <c r="GS394" s="115"/>
      <c r="GT394" s="115"/>
      <c r="GU394" s="115"/>
      <c r="GV394" s="115"/>
      <c r="GW394" s="115"/>
      <c r="GX394" s="115"/>
      <c r="GY394" s="115"/>
      <c r="GZ394" s="115"/>
      <c r="HA394" s="115"/>
      <c r="HB394" s="115"/>
      <c r="HC394" s="115"/>
      <c r="HD394" s="115"/>
      <c r="HE394" s="115"/>
      <c r="HF394" s="115"/>
      <c r="HG394" s="115"/>
      <c r="HH394" s="115"/>
      <c r="HI394" s="115"/>
      <c r="HJ394" s="115"/>
      <c r="HK394" s="115"/>
      <c r="HL394" s="115"/>
    </row>
    <row r="395" spans="1:220" s="76" customFormat="1" ht="25.5" x14ac:dyDescent="0.25">
      <c r="A395" s="6" t="s">
        <v>251</v>
      </c>
      <c r="B395" s="65"/>
      <c r="C395" s="114">
        <v>6387</v>
      </c>
      <c r="D395" s="8" t="s">
        <v>241</v>
      </c>
      <c r="E395" s="8" t="s">
        <v>161</v>
      </c>
      <c r="F395" s="8" t="s">
        <v>161</v>
      </c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 s="115"/>
      <c r="BR395" s="115"/>
      <c r="BS395" s="115"/>
      <c r="BT395" s="115"/>
      <c r="BU395" s="115"/>
      <c r="BV395" s="115"/>
      <c r="BW395" s="115"/>
      <c r="BX395" s="115"/>
      <c r="BY395" s="115"/>
      <c r="BZ395" s="115"/>
      <c r="CA395" s="115"/>
      <c r="CB395" s="115"/>
      <c r="CC395" s="115"/>
      <c r="CD395" s="115"/>
      <c r="CE395" s="115"/>
      <c r="CF395" s="115"/>
      <c r="CG395" s="115"/>
      <c r="CH395" s="115"/>
      <c r="CI395" s="115"/>
      <c r="CJ395" s="115"/>
      <c r="CK395" s="115"/>
      <c r="CL395" s="115"/>
      <c r="CM395" s="115"/>
      <c r="CN395" s="115"/>
      <c r="CO395" s="115"/>
      <c r="CP395" s="115"/>
      <c r="CQ395" s="115"/>
      <c r="CR395" s="115"/>
      <c r="CS395" s="115"/>
      <c r="CT395" s="115"/>
      <c r="CU395" s="115"/>
      <c r="CV395" s="115"/>
      <c r="CW395" s="115"/>
      <c r="CX395" s="115"/>
      <c r="CY395" s="115"/>
      <c r="CZ395" s="115"/>
      <c r="DA395" s="115"/>
      <c r="DB395" s="115"/>
      <c r="DC395" s="115"/>
      <c r="DD395" s="115"/>
      <c r="DE395" s="115"/>
      <c r="DF395" s="115"/>
      <c r="DG395" s="115"/>
      <c r="DH395" s="115"/>
      <c r="DI395" s="115"/>
      <c r="DJ395" s="115"/>
      <c r="DK395" s="115"/>
      <c r="DL395" s="115"/>
      <c r="DM395" s="115"/>
      <c r="DN395" s="115"/>
      <c r="DO395" s="115"/>
      <c r="DP395" s="115"/>
      <c r="DQ395" s="115"/>
      <c r="DR395" s="115"/>
      <c r="DS395" s="115"/>
      <c r="DT395" s="115"/>
      <c r="DU395" s="115"/>
      <c r="DV395" s="115"/>
      <c r="DW395" s="115"/>
      <c r="DX395" s="115"/>
      <c r="DY395" s="115"/>
      <c r="DZ395" s="115"/>
      <c r="EA395" s="115"/>
      <c r="EB395" s="115"/>
      <c r="EC395" s="115"/>
      <c r="ED395" s="115"/>
      <c r="EE395" s="115"/>
      <c r="EF395" s="115"/>
      <c r="EG395" s="115"/>
      <c r="EH395" s="115"/>
      <c r="EI395" s="115"/>
      <c r="EJ395" s="115"/>
      <c r="EK395" s="115"/>
      <c r="EL395" s="115"/>
      <c r="EM395" s="115"/>
      <c r="EN395" s="115"/>
      <c r="EO395" s="115"/>
      <c r="EP395" s="115"/>
      <c r="EQ395" s="115"/>
      <c r="ER395" s="115"/>
      <c r="ES395" s="115"/>
      <c r="ET395" s="115"/>
      <c r="EU395" s="115"/>
      <c r="EV395" s="115"/>
      <c r="EW395" s="115"/>
      <c r="EX395" s="115"/>
      <c r="EY395" s="115"/>
      <c r="EZ395" s="115"/>
      <c r="FA395" s="115"/>
      <c r="FB395" s="115"/>
      <c r="FC395" s="115"/>
      <c r="FD395" s="115"/>
      <c r="FE395" s="115"/>
      <c r="FF395" s="115"/>
      <c r="FG395" s="115"/>
      <c r="FH395" s="115"/>
      <c r="FI395" s="115"/>
      <c r="FJ395" s="115"/>
      <c r="FK395" s="115"/>
      <c r="FL395" s="115"/>
      <c r="FM395" s="115"/>
      <c r="FN395" s="115"/>
      <c r="FO395" s="115"/>
      <c r="FP395" s="115"/>
      <c r="FQ395" s="115"/>
      <c r="FR395" s="115"/>
      <c r="FS395" s="115"/>
      <c r="FT395" s="115"/>
      <c r="FU395" s="115"/>
      <c r="FV395" s="115"/>
      <c r="FW395" s="115"/>
      <c r="FX395" s="115"/>
      <c r="FY395" s="115"/>
      <c r="FZ395" s="115"/>
      <c r="GA395" s="115"/>
      <c r="GB395" s="115"/>
      <c r="GC395" s="115"/>
      <c r="GD395" s="115"/>
      <c r="GE395" s="115"/>
      <c r="GF395" s="115"/>
      <c r="GG395" s="115"/>
      <c r="GH395" s="115"/>
      <c r="GI395" s="115"/>
      <c r="GJ395" s="115"/>
      <c r="GK395" s="115"/>
      <c r="GL395" s="115"/>
      <c r="GM395" s="115"/>
      <c r="GN395" s="115"/>
      <c r="GO395" s="115"/>
      <c r="GP395" s="115"/>
      <c r="GQ395" s="115"/>
      <c r="GR395" s="115"/>
      <c r="GS395" s="115"/>
      <c r="GT395" s="115"/>
      <c r="GU395" s="115"/>
      <c r="GV395" s="115"/>
      <c r="GW395" s="115"/>
      <c r="GX395" s="115"/>
      <c r="GY395" s="115"/>
      <c r="GZ395" s="115"/>
      <c r="HA395" s="115"/>
      <c r="HB395" s="115"/>
      <c r="HC395" s="115"/>
      <c r="HD395" s="115"/>
      <c r="HE395" s="115"/>
      <c r="HF395" s="115"/>
      <c r="HG395" s="115"/>
      <c r="HH395" s="115"/>
      <c r="HI395" s="115"/>
      <c r="HJ395" s="115"/>
      <c r="HK395" s="115"/>
      <c r="HL395" s="115"/>
    </row>
    <row r="396" spans="1:220" s="76" customFormat="1" ht="24.75" customHeight="1" x14ac:dyDescent="0.25">
      <c r="A396" s="6" t="s">
        <v>252</v>
      </c>
      <c r="B396" s="65"/>
      <c r="C396" s="114">
        <v>1578</v>
      </c>
      <c r="D396" s="8" t="s">
        <v>241</v>
      </c>
      <c r="E396" s="8" t="s">
        <v>249</v>
      </c>
      <c r="F396" s="8" t="s">
        <v>249</v>
      </c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  <c r="BO396" s="115"/>
      <c r="BP396" s="115"/>
      <c r="BQ396" s="115"/>
      <c r="BR396" s="115"/>
      <c r="BS396" s="115"/>
      <c r="BT396" s="115"/>
      <c r="BU396" s="115"/>
      <c r="BV396" s="115"/>
      <c r="BW396" s="115"/>
      <c r="BX396" s="115"/>
      <c r="BY396" s="115"/>
      <c r="BZ396" s="115"/>
      <c r="CA396" s="115"/>
      <c r="CB396" s="115"/>
      <c r="CC396" s="115"/>
      <c r="CD396" s="115"/>
      <c r="CE396" s="115"/>
      <c r="CF396" s="115"/>
      <c r="CG396" s="115"/>
      <c r="CH396" s="115"/>
      <c r="CI396" s="115"/>
      <c r="CJ396" s="115"/>
      <c r="CK396" s="115"/>
      <c r="CL396" s="115"/>
      <c r="CM396" s="115"/>
      <c r="CN396" s="115"/>
      <c r="CO396" s="115"/>
      <c r="CP396" s="115"/>
      <c r="CQ396" s="115"/>
      <c r="CR396" s="115"/>
      <c r="CS396" s="115"/>
      <c r="CT396" s="115"/>
      <c r="CU396" s="115"/>
      <c r="CV396" s="115"/>
      <c r="CW396" s="115"/>
      <c r="CX396" s="115"/>
      <c r="CY396" s="115"/>
      <c r="CZ396" s="115"/>
      <c r="DA396" s="115"/>
      <c r="DB396" s="115"/>
      <c r="DC396" s="115"/>
      <c r="DD396" s="115"/>
      <c r="DE396" s="115"/>
      <c r="DF396" s="115"/>
      <c r="DG396" s="115"/>
      <c r="DH396" s="115"/>
      <c r="DI396" s="115"/>
      <c r="DJ396" s="115"/>
      <c r="DK396" s="115"/>
      <c r="DL396" s="115"/>
      <c r="DM396" s="115"/>
      <c r="DN396" s="115"/>
      <c r="DO396" s="115"/>
      <c r="DP396" s="115"/>
      <c r="DQ396" s="115"/>
      <c r="DR396" s="115"/>
      <c r="DS396" s="115"/>
      <c r="DT396" s="115"/>
      <c r="DU396" s="115"/>
      <c r="DV396" s="115"/>
      <c r="DW396" s="115"/>
      <c r="DX396" s="115"/>
      <c r="DY396" s="115"/>
      <c r="DZ396" s="115"/>
      <c r="EA396" s="115"/>
      <c r="EB396" s="115"/>
      <c r="EC396" s="115"/>
      <c r="ED396" s="115"/>
      <c r="EE396" s="115"/>
      <c r="EF396" s="115"/>
      <c r="EG396" s="115"/>
      <c r="EH396" s="115"/>
      <c r="EI396" s="115"/>
      <c r="EJ396" s="115"/>
      <c r="EK396" s="115"/>
      <c r="EL396" s="115"/>
      <c r="EM396" s="115"/>
      <c r="EN396" s="115"/>
      <c r="EO396" s="115"/>
      <c r="EP396" s="115"/>
      <c r="EQ396" s="115"/>
      <c r="ER396" s="115"/>
      <c r="ES396" s="115"/>
      <c r="ET396" s="115"/>
      <c r="EU396" s="115"/>
      <c r="EV396" s="115"/>
      <c r="EW396" s="115"/>
      <c r="EX396" s="115"/>
      <c r="EY396" s="115"/>
      <c r="EZ396" s="115"/>
      <c r="FA396" s="115"/>
      <c r="FB396" s="115"/>
      <c r="FC396" s="115"/>
      <c r="FD396" s="115"/>
      <c r="FE396" s="115"/>
      <c r="FF396" s="115"/>
      <c r="FG396" s="115"/>
      <c r="FH396" s="115"/>
      <c r="FI396" s="115"/>
      <c r="FJ396" s="115"/>
      <c r="FK396" s="115"/>
      <c r="FL396" s="115"/>
      <c r="FM396" s="115"/>
      <c r="FN396" s="115"/>
      <c r="FO396" s="115"/>
      <c r="FP396" s="115"/>
      <c r="FQ396" s="115"/>
      <c r="FR396" s="115"/>
      <c r="FS396" s="115"/>
      <c r="FT396" s="115"/>
      <c r="FU396" s="115"/>
      <c r="FV396" s="115"/>
      <c r="FW396" s="115"/>
      <c r="FX396" s="115"/>
      <c r="FY396" s="115"/>
      <c r="FZ396" s="115"/>
      <c r="GA396" s="115"/>
      <c r="GB396" s="115"/>
      <c r="GC396" s="115"/>
      <c r="GD396" s="115"/>
      <c r="GE396" s="115"/>
      <c r="GF396" s="115"/>
      <c r="GG396" s="115"/>
      <c r="GH396" s="115"/>
      <c r="GI396" s="115"/>
      <c r="GJ396" s="115"/>
      <c r="GK396" s="115"/>
      <c r="GL396" s="115"/>
      <c r="GM396" s="115"/>
      <c r="GN396" s="115"/>
      <c r="GO396" s="115"/>
      <c r="GP396" s="115"/>
      <c r="GQ396" s="115"/>
      <c r="GR396" s="115"/>
      <c r="GS396" s="115"/>
      <c r="GT396" s="115"/>
      <c r="GU396" s="115"/>
      <c r="GV396" s="115"/>
      <c r="GW396" s="115"/>
      <c r="GX396" s="115"/>
      <c r="GY396" s="115"/>
      <c r="GZ396" s="115"/>
      <c r="HA396" s="115"/>
      <c r="HB396" s="115"/>
      <c r="HC396" s="115"/>
      <c r="HD396" s="115"/>
      <c r="HE396" s="115"/>
      <c r="HF396" s="115"/>
      <c r="HG396" s="115"/>
      <c r="HH396" s="115"/>
      <c r="HI396" s="115"/>
      <c r="HJ396" s="115"/>
      <c r="HK396" s="115"/>
      <c r="HL396" s="115"/>
    </row>
    <row r="397" spans="1:220" s="76" customFormat="1" ht="25.5" x14ac:dyDescent="0.25">
      <c r="A397" s="6" t="s">
        <v>253</v>
      </c>
      <c r="B397" s="65" t="s">
        <v>254</v>
      </c>
      <c r="C397" s="114">
        <v>11000</v>
      </c>
      <c r="D397" s="8" t="s">
        <v>241</v>
      </c>
      <c r="E397" s="8" t="s">
        <v>162</v>
      </c>
      <c r="F397" s="8" t="s">
        <v>162</v>
      </c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  <c r="BB397" s="115"/>
      <c r="BC397" s="115"/>
      <c r="BD397" s="115"/>
      <c r="BE397" s="115"/>
      <c r="BF397" s="115"/>
      <c r="BG397" s="115"/>
      <c r="BH397" s="115"/>
      <c r="BI397" s="115"/>
      <c r="BJ397" s="115"/>
      <c r="BK397" s="115"/>
      <c r="BL397" s="115"/>
      <c r="BM397" s="115"/>
      <c r="BN397" s="115"/>
      <c r="BO397" s="115"/>
      <c r="BP397" s="115"/>
      <c r="BQ397" s="115"/>
      <c r="BR397" s="115"/>
      <c r="BS397" s="115"/>
      <c r="BT397" s="115"/>
      <c r="BU397" s="115"/>
      <c r="BV397" s="115"/>
      <c r="BW397" s="115"/>
      <c r="BX397" s="115"/>
      <c r="BY397" s="115"/>
      <c r="BZ397" s="115"/>
      <c r="CA397" s="115"/>
      <c r="CB397" s="115"/>
      <c r="CC397" s="115"/>
      <c r="CD397" s="115"/>
      <c r="CE397" s="115"/>
      <c r="CF397" s="115"/>
      <c r="CG397" s="115"/>
      <c r="CH397" s="115"/>
      <c r="CI397" s="115"/>
      <c r="CJ397" s="115"/>
      <c r="CK397" s="115"/>
      <c r="CL397" s="115"/>
      <c r="CM397" s="115"/>
      <c r="CN397" s="115"/>
      <c r="CO397" s="115"/>
      <c r="CP397" s="115"/>
      <c r="CQ397" s="115"/>
      <c r="CR397" s="115"/>
      <c r="CS397" s="115"/>
      <c r="CT397" s="115"/>
      <c r="CU397" s="115"/>
      <c r="CV397" s="115"/>
      <c r="CW397" s="115"/>
      <c r="CX397" s="115"/>
      <c r="CY397" s="115"/>
      <c r="CZ397" s="115"/>
      <c r="DA397" s="115"/>
      <c r="DB397" s="115"/>
      <c r="DC397" s="115"/>
      <c r="DD397" s="115"/>
      <c r="DE397" s="115"/>
      <c r="DF397" s="115"/>
      <c r="DG397" s="115"/>
      <c r="DH397" s="115"/>
      <c r="DI397" s="115"/>
      <c r="DJ397" s="115"/>
      <c r="DK397" s="115"/>
      <c r="DL397" s="115"/>
      <c r="DM397" s="115"/>
      <c r="DN397" s="115"/>
      <c r="DO397" s="115"/>
      <c r="DP397" s="115"/>
      <c r="DQ397" s="115"/>
      <c r="DR397" s="115"/>
      <c r="DS397" s="115"/>
      <c r="DT397" s="115"/>
      <c r="DU397" s="115"/>
      <c r="DV397" s="115"/>
      <c r="DW397" s="115"/>
      <c r="DX397" s="115"/>
      <c r="DY397" s="115"/>
      <c r="DZ397" s="115"/>
      <c r="EA397" s="115"/>
      <c r="EB397" s="115"/>
      <c r="EC397" s="115"/>
      <c r="ED397" s="115"/>
      <c r="EE397" s="115"/>
      <c r="EF397" s="115"/>
      <c r="EG397" s="115"/>
      <c r="EH397" s="115"/>
      <c r="EI397" s="115"/>
      <c r="EJ397" s="115"/>
      <c r="EK397" s="115"/>
      <c r="EL397" s="115"/>
      <c r="EM397" s="115"/>
      <c r="EN397" s="115"/>
      <c r="EO397" s="115"/>
      <c r="EP397" s="115"/>
      <c r="EQ397" s="115"/>
      <c r="ER397" s="115"/>
      <c r="ES397" s="115"/>
      <c r="ET397" s="115"/>
      <c r="EU397" s="115"/>
      <c r="EV397" s="115"/>
      <c r="EW397" s="115"/>
      <c r="EX397" s="115"/>
      <c r="EY397" s="115"/>
      <c r="EZ397" s="115"/>
      <c r="FA397" s="115"/>
      <c r="FB397" s="115"/>
      <c r="FC397" s="115"/>
      <c r="FD397" s="115"/>
      <c r="FE397" s="115"/>
      <c r="FF397" s="115"/>
      <c r="FG397" s="115"/>
      <c r="FH397" s="115"/>
      <c r="FI397" s="115"/>
      <c r="FJ397" s="115"/>
      <c r="FK397" s="115"/>
      <c r="FL397" s="115"/>
      <c r="FM397" s="115"/>
      <c r="FN397" s="115"/>
      <c r="FO397" s="115"/>
      <c r="FP397" s="115"/>
      <c r="FQ397" s="115"/>
      <c r="FR397" s="115"/>
      <c r="FS397" s="115"/>
      <c r="FT397" s="115"/>
      <c r="FU397" s="115"/>
      <c r="FV397" s="115"/>
      <c r="FW397" s="115"/>
      <c r="FX397" s="115"/>
      <c r="FY397" s="115"/>
      <c r="FZ397" s="115"/>
      <c r="GA397" s="115"/>
      <c r="GB397" s="115"/>
      <c r="GC397" s="115"/>
      <c r="GD397" s="115"/>
      <c r="GE397" s="115"/>
      <c r="GF397" s="115"/>
      <c r="GG397" s="115"/>
      <c r="GH397" s="115"/>
      <c r="GI397" s="115"/>
      <c r="GJ397" s="115"/>
      <c r="GK397" s="115"/>
      <c r="GL397" s="115"/>
      <c r="GM397" s="115"/>
      <c r="GN397" s="115"/>
      <c r="GO397" s="115"/>
      <c r="GP397" s="115"/>
      <c r="GQ397" s="115"/>
      <c r="GR397" s="115"/>
      <c r="GS397" s="115"/>
      <c r="GT397" s="115"/>
      <c r="GU397" s="115"/>
      <c r="GV397" s="115"/>
      <c r="GW397" s="115"/>
      <c r="GX397" s="115"/>
      <c r="GY397" s="115"/>
      <c r="GZ397" s="115"/>
      <c r="HA397" s="115"/>
      <c r="HB397" s="115"/>
      <c r="HC397" s="115"/>
      <c r="HD397" s="115"/>
      <c r="HE397" s="115"/>
      <c r="HF397" s="115"/>
      <c r="HG397" s="115"/>
      <c r="HH397" s="115"/>
      <c r="HI397" s="115"/>
      <c r="HJ397" s="115"/>
      <c r="HK397" s="115"/>
      <c r="HL397" s="115"/>
    </row>
    <row r="398" spans="1:220" s="76" customFormat="1" ht="25.5" x14ac:dyDescent="0.25">
      <c r="A398" s="6" t="s">
        <v>255</v>
      </c>
      <c r="B398" s="65" t="s">
        <v>256</v>
      </c>
      <c r="C398" s="114">
        <v>2000</v>
      </c>
      <c r="D398" s="8" t="s">
        <v>241</v>
      </c>
      <c r="E398" s="8" t="s">
        <v>249</v>
      </c>
      <c r="F398" s="8" t="s">
        <v>249</v>
      </c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  <c r="BC398" s="115"/>
      <c r="BD398" s="115"/>
      <c r="BE398" s="115"/>
      <c r="BF398" s="115"/>
      <c r="BG398" s="115"/>
      <c r="BH398" s="115"/>
      <c r="BI398" s="115"/>
      <c r="BJ398" s="115"/>
      <c r="BK398" s="115"/>
      <c r="BL398" s="115"/>
      <c r="BM398" s="115"/>
      <c r="BN398" s="115"/>
      <c r="BO398" s="115"/>
      <c r="BP398" s="115"/>
      <c r="BQ398" s="115"/>
      <c r="BR398" s="115"/>
      <c r="BS398" s="115"/>
      <c r="BT398" s="115"/>
      <c r="BU398" s="115"/>
      <c r="BV398" s="115"/>
      <c r="BW398" s="115"/>
      <c r="BX398" s="115"/>
      <c r="BY398" s="115"/>
      <c r="BZ398" s="115"/>
      <c r="CA398" s="115"/>
      <c r="CB398" s="115"/>
      <c r="CC398" s="115"/>
      <c r="CD398" s="115"/>
      <c r="CE398" s="115"/>
      <c r="CF398" s="115"/>
      <c r="CG398" s="115"/>
      <c r="CH398" s="115"/>
      <c r="CI398" s="115"/>
      <c r="CJ398" s="115"/>
      <c r="CK398" s="115"/>
      <c r="CL398" s="115"/>
      <c r="CM398" s="115"/>
      <c r="CN398" s="115"/>
      <c r="CO398" s="115"/>
      <c r="CP398" s="115"/>
      <c r="CQ398" s="115"/>
      <c r="CR398" s="115"/>
      <c r="CS398" s="115"/>
      <c r="CT398" s="115"/>
      <c r="CU398" s="115"/>
      <c r="CV398" s="115"/>
      <c r="CW398" s="115"/>
      <c r="CX398" s="115"/>
      <c r="CY398" s="115"/>
      <c r="CZ398" s="115"/>
      <c r="DA398" s="115"/>
      <c r="DB398" s="115"/>
      <c r="DC398" s="115"/>
      <c r="DD398" s="115"/>
      <c r="DE398" s="115"/>
      <c r="DF398" s="115"/>
      <c r="DG398" s="115"/>
      <c r="DH398" s="115"/>
      <c r="DI398" s="115"/>
      <c r="DJ398" s="115"/>
      <c r="DK398" s="115"/>
      <c r="DL398" s="115"/>
      <c r="DM398" s="115"/>
      <c r="DN398" s="115"/>
      <c r="DO398" s="115"/>
      <c r="DP398" s="115"/>
      <c r="DQ398" s="115"/>
      <c r="DR398" s="115"/>
      <c r="DS398" s="115"/>
      <c r="DT398" s="115"/>
      <c r="DU398" s="115"/>
      <c r="DV398" s="115"/>
      <c r="DW398" s="115"/>
      <c r="DX398" s="115"/>
      <c r="DY398" s="115"/>
      <c r="DZ398" s="115"/>
      <c r="EA398" s="115"/>
      <c r="EB398" s="115"/>
      <c r="EC398" s="115"/>
      <c r="ED398" s="115"/>
      <c r="EE398" s="115"/>
      <c r="EF398" s="115"/>
      <c r="EG398" s="115"/>
      <c r="EH398" s="115"/>
      <c r="EI398" s="115"/>
      <c r="EJ398" s="115"/>
      <c r="EK398" s="115"/>
      <c r="EL398" s="115"/>
      <c r="EM398" s="115"/>
      <c r="EN398" s="115"/>
      <c r="EO398" s="115"/>
      <c r="EP398" s="115"/>
      <c r="EQ398" s="115"/>
      <c r="ER398" s="115"/>
      <c r="ES398" s="115"/>
      <c r="ET398" s="115"/>
      <c r="EU398" s="115"/>
      <c r="EV398" s="115"/>
      <c r="EW398" s="115"/>
      <c r="EX398" s="115"/>
      <c r="EY398" s="115"/>
      <c r="EZ398" s="115"/>
      <c r="FA398" s="115"/>
      <c r="FB398" s="115"/>
      <c r="FC398" s="115"/>
      <c r="FD398" s="115"/>
      <c r="FE398" s="115"/>
      <c r="FF398" s="115"/>
      <c r="FG398" s="115"/>
      <c r="FH398" s="115"/>
      <c r="FI398" s="115"/>
      <c r="FJ398" s="115"/>
      <c r="FK398" s="115"/>
      <c r="FL398" s="115"/>
      <c r="FM398" s="115"/>
      <c r="FN398" s="115"/>
      <c r="FO398" s="115"/>
      <c r="FP398" s="115"/>
      <c r="FQ398" s="115"/>
      <c r="FR398" s="115"/>
      <c r="FS398" s="115"/>
      <c r="FT398" s="115"/>
      <c r="FU398" s="115"/>
      <c r="FV398" s="115"/>
      <c r="FW398" s="115"/>
      <c r="FX398" s="115"/>
      <c r="FY398" s="115"/>
      <c r="FZ398" s="115"/>
      <c r="GA398" s="115"/>
      <c r="GB398" s="115"/>
      <c r="GC398" s="115"/>
      <c r="GD398" s="115"/>
      <c r="GE398" s="115"/>
      <c r="GF398" s="115"/>
      <c r="GG398" s="115"/>
      <c r="GH398" s="115"/>
      <c r="GI398" s="115"/>
      <c r="GJ398" s="115"/>
      <c r="GK398" s="115"/>
      <c r="GL398" s="115"/>
      <c r="GM398" s="115"/>
      <c r="GN398" s="115"/>
      <c r="GO398" s="115"/>
      <c r="GP398" s="115"/>
      <c r="GQ398" s="115"/>
      <c r="GR398" s="115"/>
      <c r="GS398" s="115"/>
      <c r="GT398" s="115"/>
      <c r="GU398" s="115"/>
      <c r="GV398" s="115"/>
      <c r="GW398" s="115"/>
      <c r="GX398" s="115"/>
      <c r="GY398" s="115"/>
      <c r="GZ398" s="115"/>
      <c r="HA398" s="115"/>
      <c r="HB398" s="115"/>
      <c r="HC398" s="115"/>
      <c r="HD398" s="115"/>
      <c r="HE398" s="115"/>
      <c r="HF398" s="115"/>
      <c r="HG398" s="115"/>
      <c r="HH398" s="115"/>
      <c r="HI398" s="115"/>
      <c r="HJ398" s="115"/>
      <c r="HK398" s="115"/>
      <c r="HL398" s="115"/>
    </row>
    <row r="399" spans="1:220" s="76" customFormat="1" ht="38.25" x14ac:dyDescent="0.25">
      <c r="A399" s="6" t="s">
        <v>257</v>
      </c>
      <c r="B399" s="65" t="s">
        <v>258</v>
      </c>
      <c r="C399" s="114">
        <v>135000</v>
      </c>
      <c r="D399" s="8" t="s">
        <v>241</v>
      </c>
      <c r="E399" s="8" t="s">
        <v>249</v>
      </c>
      <c r="F399" s="8" t="s">
        <v>70</v>
      </c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  <c r="BC399" s="115"/>
      <c r="BD399" s="115"/>
      <c r="BE399" s="115"/>
      <c r="BF399" s="115"/>
      <c r="BG399" s="115"/>
      <c r="BH399" s="115"/>
      <c r="BI399" s="115"/>
      <c r="BJ399" s="115"/>
      <c r="BK399" s="115"/>
      <c r="BL399" s="115"/>
      <c r="BM399" s="115"/>
      <c r="BN399" s="115"/>
      <c r="BO399" s="115"/>
      <c r="BP399" s="115"/>
      <c r="BQ399" s="115"/>
      <c r="BR399" s="115"/>
      <c r="BS399" s="115"/>
      <c r="BT399" s="115"/>
      <c r="BU399" s="115"/>
      <c r="BV399" s="115"/>
      <c r="BW399" s="115"/>
      <c r="BX399" s="115"/>
      <c r="BY399" s="115"/>
      <c r="BZ399" s="115"/>
      <c r="CA399" s="115"/>
      <c r="CB399" s="115"/>
      <c r="CC399" s="115"/>
      <c r="CD399" s="115"/>
      <c r="CE399" s="115"/>
      <c r="CF399" s="115"/>
      <c r="CG399" s="115"/>
      <c r="CH399" s="115"/>
      <c r="CI399" s="115"/>
      <c r="CJ399" s="115"/>
      <c r="CK399" s="115"/>
      <c r="CL399" s="115"/>
      <c r="CM399" s="115"/>
      <c r="CN399" s="115"/>
      <c r="CO399" s="115"/>
      <c r="CP399" s="115"/>
      <c r="CQ399" s="115"/>
      <c r="CR399" s="115"/>
      <c r="CS399" s="115"/>
      <c r="CT399" s="115"/>
      <c r="CU399" s="115"/>
      <c r="CV399" s="115"/>
      <c r="CW399" s="115"/>
      <c r="CX399" s="115"/>
      <c r="CY399" s="115"/>
      <c r="CZ399" s="115"/>
      <c r="DA399" s="115"/>
      <c r="DB399" s="115"/>
      <c r="DC399" s="115"/>
      <c r="DD399" s="115"/>
      <c r="DE399" s="115"/>
      <c r="DF399" s="115"/>
      <c r="DG399" s="115"/>
      <c r="DH399" s="115"/>
      <c r="DI399" s="115"/>
      <c r="DJ399" s="115"/>
      <c r="DK399" s="115"/>
      <c r="DL399" s="115"/>
      <c r="DM399" s="115"/>
      <c r="DN399" s="115"/>
      <c r="DO399" s="115"/>
      <c r="DP399" s="115"/>
      <c r="DQ399" s="115"/>
      <c r="DR399" s="115"/>
      <c r="DS399" s="115"/>
      <c r="DT399" s="115"/>
      <c r="DU399" s="115"/>
      <c r="DV399" s="115"/>
      <c r="DW399" s="115"/>
      <c r="DX399" s="115"/>
      <c r="DY399" s="115"/>
      <c r="DZ399" s="115"/>
      <c r="EA399" s="115"/>
      <c r="EB399" s="115"/>
      <c r="EC399" s="115"/>
      <c r="ED399" s="115"/>
      <c r="EE399" s="115"/>
      <c r="EF399" s="115"/>
      <c r="EG399" s="115"/>
      <c r="EH399" s="115"/>
      <c r="EI399" s="115"/>
      <c r="EJ399" s="115"/>
      <c r="EK399" s="115"/>
      <c r="EL399" s="115"/>
      <c r="EM399" s="115"/>
      <c r="EN399" s="115"/>
      <c r="EO399" s="115"/>
      <c r="EP399" s="115"/>
      <c r="EQ399" s="115"/>
      <c r="ER399" s="115"/>
      <c r="ES399" s="115"/>
      <c r="ET399" s="115"/>
      <c r="EU399" s="115"/>
      <c r="EV399" s="115"/>
      <c r="EW399" s="115"/>
      <c r="EX399" s="115"/>
      <c r="EY399" s="115"/>
      <c r="EZ399" s="115"/>
      <c r="FA399" s="115"/>
      <c r="FB399" s="115"/>
      <c r="FC399" s="115"/>
      <c r="FD399" s="115"/>
      <c r="FE399" s="115"/>
      <c r="FF399" s="115"/>
      <c r="FG399" s="115"/>
      <c r="FH399" s="115"/>
      <c r="FI399" s="115"/>
      <c r="FJ399" s="115"/>
      <c r="FK399" s="115"/>
      <c r="FL399" s="115"/>
      <c r="FM399" s="115"/>
      <c r="FN399" s="115"/>
      <c r="FO399" s="115"/>
      <c r="FP399" s="115"/>
      <c r="FQ399" s="115"/>
      <c r="FR399" s="115"/>
      <c r="FS399" s="115"/>
      <c r="FT399" s="115"/>
      <c r="FU399" s="115"/>
      <c r="FV399" s="115"/>
      <c r="FW399" s="115"/>
      <c r="FX399" s="115"/>
      <c r="FY399" s="115"/>
      <c r="FZ399" s="115"/>
      <c r="GA399" s="115"/>
      <c r="GB399" s="115"/>
      <c r="GC399" s="115"/>
      <c r="GD399" s="115"/>
      <c r="GE399" s="115"/>
      <c r="GF399" s="115"/>
      <c r="GG399" s="115"/>
      <c r="GH399" s="115"/>
      <c r="GI399" s="115"/>
      <c r="GJ399" s="115"/>
      <c r="GK399" s="115"/>
      <c r="GL399" s="115"/>
      <c r="GM399" s="115"/>
      <c r="GN399" s="115"/>
      <c r="GO399" s="115"/>
      <c r="GP399" s="115"/>
      <c r="GQ399" s="115"/>
      <c r="GR399" s="115"/>
      <c r="GS399" s="115"/>
      <c r="GT399" s="115"/>
      <c r="GU399" s="115"/>
      <c r="GV399" s="115"/>
      <c r="GW399" s="115"/>
      <c r="GX399" s="115"/>
      <c r="GY399" s="115"/>
      <c r="GZ399" s="115"/>
      <c r="HA399" s="115"/>
      <c r="HB399" s="115"/>
      <c r="HC399" s="115"/>
      <c r="HD399" s="115"/>
      <c r="HE399" s="115"/>
      <c r="HF399" s="115"/>
      <c r="HG399" s="115"/>
      <c r="HH399" s="115"/>
      <c r="HI399" s="115"/>
      <c r="HJ399" s="115"/>
      <c r="HK399" s="115"/>
      <c r="HL399" s="115"/>
    </row>
    <row r="400" spans="1:220" s="115" customFormat="1" ht="25.5" x14ac:dyDescent="0.25">
      <c r="A400" s="6" t="s">
        <v>259</v>
      </c>
      <c r="B400" s="65" t="s">
        <v>260</v>
      </c>
      <c r="C400" s="114">
        <v>2200</v>
      </c>
      <c r="D400" s="8" t="s">
        <v>241</v>
      </c>
      <c r="E400" s="8" t="s">
        <v>70</v>
      </c>
      <c r="F400" s="8" t="s">
        <v>71</v>
      </c>
    </row>
    <row r="401" spans="1:220" s="115" customFormat="1" ht="31.5" customHeight="1" x14ac:dyDescent="0.25">
      <c r="A401" s="6" t="s">
        <v>261</v>
      </c>
      <c r="B401" s="65" t="s">
        <v>262</v>
      </c>
      <c r="C401" s="114">
        <v>5882.38</v>
      </c>
      <c r="D401" s="8" t="s">
        <v>241</v>
      </c>
      <c r="E401" s="8" t="s">
        <v>71</v>
      </c>
      <c r="F401" s="8" t="s">
        <v>38</v>
      </c>
    </row>
    <row r="402" spans="1:220" s="115" customFormat="1" ht="39.75" customHeight="1" thickBot="1" x14ac:dyDescent="0.3">
      <c r="A402" s="193" t="s">
        <v>264</v>
      </c>
      <c r="B402" s="194"/>
      <c r="C402" s="195">
        <v>290</v>
      </c>
      <c r="D402" s="196" t="s">
        <v>241</v>
      </c>
      <c r="E402" s="197" t="s">
        <v>38</v>
      </c>
      <c r="F402" s="197" t="s">
        <v>38</v>
      </c>
    </row>
    <row r="403" spans="1:220" s="56" customFormat="1" ht="63.75" x14ac:dyDescent="0.25">
      <c r="A403" s="18" t="s">
        <v>265</v>
      </c>
      <c r="B403" s="189" t="s">
        <v>266</v>
      </c>
      <c r="C403" s="102">
        <v>1685</v>
      </c>
      <c r="D403" s="4" t="s">
        <v>267</v>
      </c>
      <c r="E403" s="4" t="s">
        <v>26</v>
      </c>
      <c r="F403" s="4" t="s">
        <v>10</v>
      </c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</row>
    <row r="404" spans="1:220" s="56" customFormat="1" ht="40.5" customHeight="1" x14ac:dyDescent="0.25">
      <c r="A404" s="57" t="s">
        <v>268</v>
      </c>
      <c r="B404" s="64" t="s">
        <v>269</v>
      </c>
      <c r="C404" s="60">
        <v>1092</v>
      </c>
      <c r="D404" s="4" t="s">
        <v>267</v>
      </c>
      <c r="E404" s="58" t="s">
        <v>26</v>
      </c>
      <c r="F404" s="58" t="s">
        <v>10</v>
      </c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</row>
    <row r="405" spans="1:220" s="56" customFormat="1" ht="25.5" x14ac:dyDescent="0.25">
      <c r="A405" s="57" t="s">
        <v>270</v>
      </c>
      <c r="B405" s="69" t="s">
        <v>271</v>
      </c>
      <c r="C405" s="60">
        <v>3100</v>
      </c>
      <c r="D405" s="4" t="s">
        <v>267</v>
      </c>
      <c r="E405" s="58" t="s">
        <v>26</v>
      </c>
      <c r="F405" s="58" t="s">
        <v>10</v>
      </c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</row>
    <row r="406" spans="1:220" s="56" customFormat="1" ht="28.5" customHeight="1" x14ac:dyDescent="0.25">
      <c r="A406" s="57" t="s">
        <v>272</v>
      </c>
      <c r="B406" s="67" t="s">
        <v>273</v>
      </c>
      <c r="C406" s="60">
        <v>2000</v>
      </c>
      <c r="D406" s="4" t="s">
        <v>267</v>
      </c>
      <c r="E406" s="58" t="s">
        <v>26</v>
      </c>
      <c r="F406" s="58" t="s">
        <v>10</v>
      </c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</row>
    <row r="407" spans="1:220" s="56" customFormat="1" ht="30" customHeight="1" x14ac:dyDescent="0.25">
      <c r="A407" s="57" t="s">
        <v>274</v>
      </c>
      <c r="B407" s="69" t="s">
        <v>275</v>
      </c>
      <c r="C407" s="60">
        <v>6740</v>
      </c>
      <c r="D407" s="4" t="s">
        <v>267</v>
      </c>
      <c r="E407" s="58" t="s">
        <v>26</v>
      </c>
      <c r="F407" s="58" t="s">
        <v>10</v>
      </c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</row>
    <row r="408" spans="1:220" s="56" customFormat="1" ht="30" customHeight="1" x14ac:dyDescent="0.25">
      <c r="A408" s="57" t="s">
        <v>276</v>
      </c>
      <c r="B408" s="69" t="s">
        <v>277</v>
      </c>
      <c r="C408" s="60">
        <v>750</v>
      </c>
      <c r="D408" s="4" t="s">
        <v>267</v>
      </c>
      <c r="E408" s="58" t="s">
        <v>10</v>
      </c>
      <c r="F408" s="58" t="s">
        <v>10</v>
      </c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</row>
    <row r="409" spans="1:220" s="56" customFormat="1" ht="25.5" x14ac:dyDescent="0.25">
      <c r="A409" s="57" t="s">
        <v>278</v>
      </c>
      <c r="B409" s="69" t="s">
        <v>279</v>
      </c>
      <c r="C409" s="60">
        <v>65</v>
      </c>
      <c r="D409" s="4" t="s">
        <v>267</v>
      </c>
      <c r="E409" s="58" t="s">
        <v>10</v>
      </c>
      <c r="F409" s="58" t="s">
        <v>10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</row>
    <row r="410" spans="1:220" s="56" customFormat="1" ht="38.25" x14ac:dyDescent="0.25">
      <c r="A410" s="57" t="s">
        <v>280</v>
      </c>
      <c r="B410" s="69" t="s">
        <v>281</v>
      </c>
      <c r="C410" s="60">
        <v>1275.78</v>
      </c>
      <c r="D410" s="4" t="s">
        <v>267</v>
      </c>
      <c r="E410" s="58" t="s">
        <v>182</v>
      </c>
      <c r="F410" s="58" t="s">
        <v>182</v>
      </c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</row>
    <row r="411" spans="1:220" s="56" customFormat="1" ht="25.5" x14ac:dyDescent="0.25">
      <c r="A411" s="57" t="s">
        <v>282</v>
      </c>
      <c r="B411" s="69"/>
      <c r="C411" s="60">
        <f>3950+1000</f>
        <v>4950</v>
      </c>
      <c r="D411" s="4" t="s">
        <v>267</v>
      </c>
      <c r="E411" s="58" t="s">
        <v>161</v>
      </c>
      <c r="F411" s="58" t="s">
        <v>161</v>
      </c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</row>
    <row r="412" spans="1:220" s="5" customFormat="1" ht="37.5" customHeight="1" thickBot="1" x14ac:dyDescent="0.3">
      <c r="A412" s="41" t="s">
        <v>283</v>
      </c>
      <c r="B412" s="70" t="s">
        <v>200</v>
      </c>
      <c r="C412" s="38">
        <v>2316.38</v>
      </c>
      <c r="D412" s="39" t="s">
        <v>267</v>
      </c>
      <c r="E412" s="39" t="s">
        <v>161</v>
      </c>
      <c r="F412" s="39" t="s">
        <v>161</v>
      </c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56"/>
      <c r="CK412" s="56"/>
      <c r="CL412" s="56"/>
      <c r="CM412" s="56"/>
      <c r="CN412" s="56"/>
      <c r="CO412" s="56"/>
      <c r="CP412" s="56"/>
      <c r="CQ412" s="56"/>
      <c r="CR412" s="56"/>
      <c r="CS412" s="56"/>
      <c r="CT412" s="56"/>
      <c r="CU412" s="56"/>
      <c r="CV412" s="56"/>
      <c r="CW412" s="56"/>
      <c r="CX412" s="56"/>
      <c r="CY412" s="56"/>
      <c r="CZ412" s="56"/>
      <c r="DA412" s="56"/>
      <c r="DB412" s="56"/>
      <c r="DC412" s="56"/>
      <c r="DD412" s="56"/>
      <c r="DE412" s="56"/>
      <c r="DF412" s="56"/>
      <c r="DG412" s="56"/>
      <c r="DH412" s="56"/>
      <c r="DI412" s="56"/>
      <c r="DJ412" s="56"/>
      <c r="DK412" s="56"/>
      <c r="DL412" s="56"/>
      <c r="DM412" s="56"/>
      <c r="DN412" s="56"/>
      <c r="DO412" s="56"/>
      <c r="DP412" s="56"/>
      <c r="DQ412" s="56"/>
    </row>
    <row r="413" spans="1:220" s="5" customFormat="1" ht="43.5" customHeight="1" x14ac:dyDescent="0.25">
      <c r="A413" s="57" t="s">
        <v>284</v>
      </c>
      <c r="B413" s="64" t="s">
        <v>285</v>
      </c>
      <c r="C413" s="42">
        <v>15000</v>
      </c>
      <c r="D413" s="4" t="s">
        <v>267</v>
      </c>
      <c r="E413" s="58" t="s">
        <v>249</v>
      </c>
      <c r="F413" s="58" t="s">
        <v>249</v>
      </c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56"/>
      <c r="BZ413" s="56"/>
      <c r="CA413" s="56"/>
      <c r="CB413" s="56"/>
      <c r="CC413" s="56"/>
      <c r="CD413" s="56"/>
      <c r="CE413" s="56"/>
      <c r="CF413" s="56"/>
      <c r="CG413" s="56"/>
      <c r="CH413" s="56"/>
      <c r="CI413" s="56"/>
      <c r="CJ413" s="56"/>
      <c r="CK413" s="56"/>
      <c r="CL413" s="56"/>
      <c r="CM413" s="56"/>
      <c r="CN413" s="56"/>
      <c r="CO413" s="56"/>
      <c r="CP413" s="56"/>
      <c r="CQ413" s="56"/>
      <c r="CR413" s="56"/>
      <c r="CS413" s="56"/>
      <c r="CT413" s="56"/>
      <c r="CU413" s="56"/>
      <c r="CV413" s="56"/>
      <c r="CW413" s="56"/>
      <c r="CX413" s="56"/>
      <c r="CY413" s="56"/>
      <c r="CZ413" s="56"/>
      <c r="DA413" s="56"/>
      <c r="DB413" s="56"/>
      <c r="DC413" s="56"/>
      <c r="DD413" s="56"/>
      <c r="DE413" s="56"/>
      <c r="DF413" s="56"/>
      <c r="DG413" s="56"/>
      <c r="DH413" s="56"/>
      <c r="DI413" s="56"/>
      <c r="DJ413" s="56"/>
      <c r="DK413" s="56"/>
      <c r="DL413" s="56"/>
      <c r="DM413" s="56"/>
      <c r="DN413" s="56"/>
      <c r="DO413" s="56"/>
      <c r="DP413" s="56"/>
      <c r="DQ413" s="56"/>
    </row>
    <row r="414" spans="1:220" s="5" customFormat="1" ht="43.5" customHeight="1" x14ac:dyDescent="0.25">
      <c r="A414" s="57" t="s">
        <v>286</v>
      </c>
      <c r="B414" s="64" t="s">
        <v>287</v>
      </c>
      <c r="C414" s="42">
        <v>500</v>
      </c>
      <c r="D414" s="4" t="s">
        <v>267</v>
      </c>
      <c r="E414" s="58" t="s">
        <v>71</v>
      </c>
      <c r="F414" s="58" t="s">
        <v>38</v>
      </c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  <c r="BM414" s="56"/>
      <c r="BN414" s="56"/>
      <c r="BO414" s="56"/>
      <c r="BP414" s="56"/>
      <c r="BQ414" s="56"/>
      <c r="BR414" s="56"/>
      <c r="BS414" s="56"/>
      <c r="BT414" s="56"/>
      <c r="BU414" s="56"/>
      <c r="BV414" s="56"/>
      <c r="BW414" s="56"/>
      <c r="BX414" s="56"/>
      <c r="BY414" s="56"/>
      <c r="BZ414" s="56"/>
      <c r="CA414" s="56"/>
      <c r="CB414" s="56"/>
      <c r="CC414" s="56"/>
      <c r="CD414" s="56"/>
      <c r="CE414" s="56"/>
      <c r="CF414" s="56"/>
      <c r="CG414" s="56"/>
      <c r="CH414" s="56"/>
      <c r="CI414" s="56"/>
      <c r="CJ414" s="56"/>
      <c r="CK414" s="56"/>
      <c r="CL414" s="56"/>
      <c r="CM414" s="56"/>
      <c r="CN414" s="56"/>
      <c r="CO414" s="56"/>
      <c r="CP414" s="56"/>
      <c r="CQ414" s="56"/>
      <c r="CR414" s="56"/>
      <c r="CS414" s="56"/>
      <c r="CT414" s="56"/>
      <c r="CU414" s="56"/>
      <c r="CV414" s="56"/>
      <c r="CW414" s="56"/>
      <c r="CX414" s="56"/>
      <c r="CY414" s="56"/>
      <c r="CZ414" s="56"/>
      <c r="DA414" s="56"/>
      <c r="DB414" s="56"/>
      <c r="DC414" s="56"/>
      <c r="DD414" s="56"/>
      <c r="DE414" s="56"/>
      <c r="DF414" s="56"/>
      <c r="DG414" s="56"/>
      <c r="DH414" s="56"/>
      <c r="DI414" s="56"/>
      <c r="DJ414" s="56"/>
      <c r="DK414" s="56"/>
      <c r="DL414" s="56"/>
      <c r="DM414" s="56"/>
      <c r="DN414" s="56"/>
      <c r="DO414" s="56"/>
      <c r="DP414" s="56"/>
      <c r="DQ414" s="56"/>
    </row>
    <row r="415" spans="1:220" s="5" customFormat="1" ht="25.5" x14ac:dyDescent="0.25">
      <c r="A415" s="57" t="s">
        <v>288</v>
      </c>
      <c r="B415" s="64" t="s">
        <v>289</v>
      </c>
      <c r="C415" s="42">
        <v>2211</v>
      </c>
      <c r="D415" s="4" t="s">
        <v>267</v>
      </c>
      <c r="E415" s="58" t="s">
        <v>71</v>
      </c>
      <c r="F415" s="58" t="s">
        <v>38</v>
      </c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  <c r="BM415" s="56"/>
      <c r="BN415" s="56"/>
      <c r="BO415" s="56"/>
      <c r="BP415" s="56"/>
      <c r="BQ415" s="56"/>
      <c r="BR415" s="56"/>
      <c r="BS415" s="56"/>
      <c r="BT415" s="56"/>
      <c r="BU415" s="56"/>
      <c r="BV415" s="56"/>
      <c r="BW415" s="56"/>
      <c r="BX415" s="56"/>
      <c r="BY415" s="56"/>
      <c r="BZ415" s="56"/>
      <c r="CA415" s="56"/>
      <c r="CB415" s="56"/>
      <c r="CC415" s="56"/>
      <c r="CD415" s="56"/>
      <c r="CE415" s="56"/>
      <c r="CF415" s="56"/>
      <c r="CG415" s="56"/>
      <c r="CH415" s="56"/>
      <c r="CI415" s="56"/>
      <c r="CJ415" s="56"/>
      <c r="CK415" s="56"/>
      <c r="CL415" s="56"/>
      <c r="CM415" s="56"/>
      <c r="CN415" s="56"/>
      <c r="CO415" s="56"/>
      <c r="CP415" s="56"/>
      <c r="CQ415" s="56"/>
      <c r="CR415" s="56"/>
      <c r="CS415" s="56"/>
      <c r="CT415" s="56"/>
      <c r="CU415" s="56"/>
      <c r="CV415" s="56"/>
      <c r="CW415" s="56"/>
      <c r="CX415" s="56"/>
      <c r="CY415" s="56"/>
      <c r="CZ415" s="56"/>
      <c r="DA415" s="56"/>
      <c r="DB415" s="56"/>
      <c r="DC415" s="56"/>
      <c r="DD415" s="56"/>
      <c r="DE415" s="56"/>
      <c r="DF415" s="56"/>
      <c r="DG415" s="56"/>
      <c r="DH415" s="56"/>
      <c r="DI415" s="56"/>
      <c r="DJ415" s="56"/>
      <c r="DK415" s="56"/>
      <c r="DL415" s="56"/>
      <c r="DM415" s="56"/>
      <c r="DN415" s="56"/>
      <c r="DO415" s="56"/>
      <c r="DP415" s="56"/>
      <c r="DQ415" s="56"/>
    </row>
    <row r="416" spans="1:220" s="5" customFormat="1" ht="25.5" x14ac:dyDescent="0.25">
      <c r="A416" s="57" t="s">
        <v>290</v>
      </c>
      <c r="B416" s="64" t="s">
        <v>291</v>
      </c>
      <c r="C416" s="42">
        <v>215</v>
      </c>
      <c r="D416" s="58" t="s">
        <v>267</v>
      </c>
      <c r="E416" s="58" t="s">
        <v>71</v>
      </c>
      <c r="F416" s="58" t="s">
        <v>71</v>
      </c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56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56"/>
      <c r="CK416" s="56"/>
      <c r="CL416" s="56"/>
      <c r="CM416" s="56"/>
      <c r="CN416" s="56"/>
      <c r="CO416" s="56"/>
      <c r="CP416" s="56"/>
      <c r="CQ416" s="56"/>
      <c r="CR416" s="56"/>
      <c r="CS416" s="56"/>
      <c r="CT416" s="56"/>
      <c r="CU416" s="56"/>
      <c r="CV416" s="56"/>
      <c r="CW416" s="56"/>
      <c r="CX416" s="56"/>
      <c r="CY416" s="56"/>
      <c r="CZ416" s="56"/>
      <c r="DA416" s="56"/>
      <c r="DB416" s="56"/>
      <c r="DC416" s="56"/>
      <c r="DD416" s="56"/>
      <c r="DE416" s="56"/>
      <c r="DF416" s="56"/>
      <c r="DG416" s="56"/>
      <c r="DH416" s="56"/>
      <c r="DI416" s="56"/>
      <c r="DJ416" s="56"/>
      <c r="DK416" s="56"/>
      <c r="DL416" s="56"/>
      <c r="DM416" s="56"/>
      <c r="DN416" s="56"/>
      <c r="DO416" s="56"/>
      <c r="DP416" s="56"/>
      <c r="DQ416" s="56"/>
    </row>
    <row r="417" spans="1:121" s="5" customFormat="1" ht="26.25" thickBot="1" x14ac:dyDescent="0.3">
      <c r="A417" s="41" t="s">
        <v>292</v>
      </c>
      <c r="B417" s="70" t="s">
        <v>293</v>
      </c>
      <c r="C417" s="38">
        <v>96.08</v>
      </c>
      <c r="D417" s="39" t="s">
        <v>267</v>
      </c>
      <c r="E417" s="39" t="s">
        <v>38</v>
      </c>
      <c r="F417" s="39" t="s">
        <v>38</v>
      </c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6"/>
      <c r="BN417" s="56"/>
      <c r="BO417" s="56"/>
      <c r="BP417" s="56"/>
      <c r="BQ417" s="56"/>
      <c r="BR417" s="56"/>
      <c r="BS417" s="56"/>
      <c r="BT417" s="56"/>
      <c r="BU417" s="56"/>
      <c r="BV417" s="56"/>
      <c r="BW417" s="56"/>
      <c r="BX417" s="56"/>
      <c r="BY417" s="56"/>
      <c r="BZ417" s="56"/>
      <c r="CA417" s="56"/>
      <c r="CB417" s="56"/>
      <c r="CC417" s="56"/>
      <c r="CD417" s="56"/>
      <c r="CE417" s="56"/>
      <c r="CF417" s="56"/>
      <c r="CG417" s="56"/>
      <c r="CH417" s="56"/>
      <c r="CI417" s="56"/>
      <c r="CJ417" s="56"/>
      <c r="CK417" s="56"/>
      <c r="CL417" s="56"/>
      <c r="CM417" s="56"/>
      <c r="CN417" s="56"/>
      <c r="CO417" s="56"/>
      <c r="CP417" s="56"/>
      <c r="CQ417" s="56"/>
      <c r="CR417" s="56"/>
      <c r="CS417" s="56"/>
      <c r="CT417" s="56"/>
      <c r="CU417" s="56"/>
      <c r="CV417" s="56"/>
      <c r="CW417" s="56"/>
      <c r="CX417" s="56"/>
      <c r="CY417" s="56"/>
      <c r="CZ417" s="56"/>
      <c r="DA417" s="56"/>
      <c r="DB417" s="56"/>
      <c r="DC417" s="56"/>
      <c r="DD417" s="56"/>
      <c r="DE417" s="56"/>
      <c r="DF417" s="56"/>
      <c r="DG417" s="56"/>
      <c r="DH417" s="56"/>
      <c r="DI417" s="56"/>
      <c r="DJ417" s="56"/>
      <c r="DK417" s="56"/>
      <c r="DL417" s="56"/>
      <c r="DM417" s="56"/>
      <c r="DN417" s="56"/>
      <c r="DO417" s="56"/>
      <c r="DP417" s="56"/>
      <c r="DQ417" s="56"/>
    </row>
    <row r="418" spans="1:121" s="5" customFormat="1" ht="25.5" x14ac:dyDescent="0.25">
      <c r="A418" s="18" t="s">
        <v>294</v>
      </c>
      <c r="B418" s="68" t="s">
        <v>295</v>
      </c>
      <c r="C418" s="43" t="s">
        <v>296</v>
      </c>
      <c r="D418" s="116" t="s">
        <v>297</v>
      </c>
      <c r="E418" s="4" t="s">
        <v>120</v>
      </c>
      <c r="F418" s="4" t="s">
        <v>120</v>
      </c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6"/>
      <c r="BN418" s="56"/>
      <c r="BO418" s="56"/>
      <c r="BP418" s="56"/>
      <c r="BQ418" s="56"/>
      <c r="BR418" s="56"/>
      <c r="BS418" s="56"/>
      <c r="BT418" s="56"/>
      <c r="BU418" s="56"/>
      <c r="BV418" s="56"/>
      <c r="BW418" s="56"/>
      <c r="BX418" s="56"/>
      <c r="BY418" s="56"/>
      <c r="BZ418" s="56"/>
      <c r="CA418" s="56"/>
      <c r="CB418" s="56"/>
      <c r="CC418" s="56"/>
      <c r="CD418" s="56"/>
      <c r="CE418" s="56"/>
      <c r="CF418" s="56"/>
      <c r="CG418" s="56"/>
      <c r="CH418" s="56"/>
      <c r="CI418" s="56"/>
      <c r="CJ418" s="56"/>
      <c r="CK418" s="56"/>
      <c r="CL418" s="56"/>
      <c r="CM418" s="56"/>
      <c r="CN418" s="56"/>
      <c r="CO418" s="56"/>
      <c r="CP418" s="56"/>
      <c r="CQ418" s="56"/>
      <c r="CR418" s="56"/>
      <c r="CS418" s="56"/>
      <c r="CT418" s="56"/>
      <c r="CU418" s="56"/>
      <c r="CV418" s="56"/>
      <c r="CW418" s="56"/>
      <c r="CX418" s="56"/>
      <c r="CY418" s="56"/>
      <c r="CZ418" s="56"/>
      <c r="DA418" s="56"/>
      <c r="DB418" s="56"/>
      <c r="DC418" s="56"/>
      <c r="DD418" s="56"/>
      <c r="DE418" s="56"/>
      <c r="DF418" s="56"/>
      <c r="DG418" s="56"/>
      <c r="DH418" s="56"/>
      <c r="DI418" s="56"/>
      <c r="DJ418" s="56"/>
      <c r="DK418" s="56"/>
      <c r="DL418" s="56"/>
      <c r="DM418" s="56"/>
      <c r="DN418" s="56"/>
      <c r="DO418" s="56"/>
      <c r="DP418" s="56"/>
      <c r="DQ418" s="56"/>
    </row>
    <row r="419" spans="1:121" s="5" customFormat="1" ht="37.5" customHeight="1" x14ac:dyDescent="0.25">
      <c r="A419" s="18" t="s">
        <v>298</v>
      </c>
      <c r="B419" s="68" t="s">
        <v>200</v>
      </c>
      <c r="C419" s="43">
        <f>1020*4.779</f>
        <v>4874.58</v>
      </c>
      <c r="D419" s="4" t="s">
        <v>297</v>
      </c>
      <c r="E419" s="4" t="s">
        <v>120</v>
      </c>
      <c r="F419" s="4" t="s">
        <v>120</v>
      </c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6"/>
      <c r="BN419" s="56"/>
      <c r="BO419" s="56"/>
      <c r="BP419" s="56"/>
      <c r="BQ419" s="56"/>
      <c r="BR419" s="56"/>
      <c r="BS419" s="56"/>
      <c r="BT419" s="56"/>
      <c r="BU419" s="56"/>
      <c r="BV419" s="56"/>
      <c r="BW419" s="56"/>
      <c r="BX419" s="56"/>
      <c r="BY419" s="56"/>
      <c r="BZ419" s="56"/>
      <c r="CA419" s="56"/>
      <c r="CB419" s="56"/>
      <c r="CC419" s="56"/>
      <c r="CD419" s="56"/>
      <c r="CE419" s="56"/>
      <c r="CF419" s="56"/>
      <c r="CG419" s="56"/>
      <c r="CH419" s="56"/>
      <c r="CI419" s="56"/>
      <c r="CJ419" s="56"/>
      <c r="CK419" s="56"/>
      <c r="CL419" s="56"/>
      <c r="CM419" s="56"/>
      <c r="CN419" s="56"/>
      <c r="CO419" s="56"/>
      <c r="CP419" s="56"/>
      <c r="CQ419" s="56"/>
      <c r="CR419" s="56"/>
      <c r="CS419" s="56"/>
      <c r="CT419" s="56"/>
      <c r="CU419" s="56"/>
      <c r="CV419" s="56"/>
      <c r="CW419" s="56"/>
      <c r="CX419" s="56"/>
      <c r="CY419" s="56"/>
      <c r="CZ419" s="56"/>
      <c r="DA419" s="56"/>
      <c r="DB419" s="56"/>
      <c r="DC419" s="56"/>
      <c r="DD419" s="56"/>
      <c r="DE419" s="56"/>
      <c r="DF419" s="56"/>
      <c r="DG419" s="56"/>
      <c r="DH419" s="56"/>
      <c r="DI419" s="56"/>
      <c r="DJ419" s="56"/>
      <c r="DK419" s="56"/>
      <c r="DL419" s="56"/>
      <c r="DM419" s="56"/>
      <c r="DN419" s="56"/>
      <c r="DO419" s="56"/>
      <c r="DP419" s="56"/>
      <c r="DQ419" s="56"/>
    </row>
    <row r="420" spans="1:121" s="5" customFormat="1" ht="155.25" customHeight="1" x14ac:dyDescent="0.25">
      <c r="A420" s="57" t="s">
        <v>809</v>
      </c>
      <c r="B420" s="69" t="s">
        <v>299</v>
      </c>
      <c r="C420" s="42">
        <v>15572</v>
      </c>
      <c r="D420" s="4" t="s">
        <v>297</v>
      </c>
      <c r="E420" s="58" t="s">
        <v>120</v>
      </c>
      <c r="F420" s="58" t="s">
        <v>10</v>
      </c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56"/>
      <c r="BU420" s="56"/>
      <c r="BV420" s="56"/>
      <c r="BW420" s="56"/>
      <c r="BX420" s="56"/>
      <c r="BY420" s="56"/>
      <c r="BZ420" s="56"/>
      <c r="CA420" s="56"/>
      <c r="CB420" s="56"/>
      <c r="CC420" s="56"/>
      <c r="CD420" s="56"/>
      <c r="CE420" s="56"/>
      <c r="CF420" s="56"/>
      <c r="CG420" s="56"/>
      <c r="CH420" s="56"/>
      <c r="CI420" s="56"/>
      <c r="CJ420" s="56"/>
      <c r="CK420" s="56"/>
      <c r="CL420" s="56"/>
      <c r="CM420" s="56"/>
      <c r="CN420" s="56"/>
      <c r="CO420" s="56"/>
      <c r="CP420" s="56"/>
      <c r="CQ420" s="56"/>
      <c r="CR420" s="56"/>
      <c r="CS420" s="56"/>
      <c r="CT420" s="56"/>
      <c r="CU420" s="56"/>
      <c r="CV420" s="56"/>
      <c r="CW420" s="56"/>
      <c r="CX420" s="56"/>
      <c r="CY420" s="56"/>
      <c r="CZ420" s="56"/>
      <c r="DA420" s="56"/>
      <c r="DB420" s="56"/>
      <c r="DC420" s="56"/>
      <c r="DD420" s="56"/>
      <c r="DE420" s="56"/>
      <c r="DF420" s="56"/>
      <c r="DG420" s="56"/>
      <c r="DH420" s="56"/>
      <c r="DI420" s="56"/>
      <c r="DJ420" s="56"/>
      <c r="DK420" s="56"/>
      <c r="DL420" s="56"/>
      <c r="DM420" s="56"/>
      <c r="DN420" s="56"/>
      <c r="DO420" s="56"/>
      <c r="DP420" s="56"/>
      <c r="DQ420" s="56"/>
    </row>
    <row r="421" spans="1:121" s="5" customFormat="1" ht="30" customHeight="1" x14ac:dyDescent="0.25">
      <c r="A421" s="57" t="s">
        <v>300</v>
      </c>
      <c r="B421" s="91" t="s">
        <v>194</v>
      </c>
      <c r="C421" s="42">
        <v>138.47</v>
      </c>
      <c r="D421" s="4" t="s">
        <v>297</v>
      </c>
      <c r="E421" s="58" t="s">
        <v>26</v>
      </c>
      <c r="F421" s="58" t="s">
        <v>26</v>
      </c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  <c r="BM421" s="56"/>
      <c r="BN421" s="56"/>
      <c r="BO421" s="56"/>
      <c r="BP421" s="56"/>
      <c r="BQ421" s="56"/>
      <c r="BR421" s="56"/>
      <c r="BS421" s="56"/>
      <c r="BT421" s="56"/>
      <c r="BU421" s="56"/>
      <c r="BV421" s="56"/>
      <c r="BW421" s="56"/>
      <c r="BX421" s="56"/>
      <c r="BY421" s="56"/>
      <c r="BZ421" s="56"/>
      <c r="CA421" s="56"/>
      <c r="CB421" s="56"/>
      <c r="CC421" s="56"/>
      <c r="CD421" s="56"/>
      <c r="CE421" s="56"/>
      <c r="CF421" s="56"/>
      <c r="CG421" s="56"/>
      <c r="CH421" s="56"/>
      <c r="CI421" s="56"/>
      <c r="CJ421" s="56"/>
      <c r="CK421" s="56"/>
      <c r="CL421" s="56"/>
      <c r="CM421" s="56"/>
      <c r="CN421" s="56"/>
      <c r="CO421" s="56"/>
      <c r="CP421" s="56"/>
      <c r="CQ421" s="56"/>
      <c r="CR421" s="56"/>
      <c r="CS421" s="56"/>
      <c r="CT421" s="56"/>
      <c r="CU421" s="56"/>
      <c r="CV421" s="56"/>
      <c r="CW421" s="56"/>
      <c r="CX421" s="56"/>
      <c r="CY421" s="56"/>
      <c r="CZ421" s="56"/>
      <c r="DA421" s="56"/>
      <c r="DB421" s="56"/>
      <c r="DC421" s="56"/>
      <c r="DD421" s="56"/>
      <c r="DE421" s="56"/>
      <c r="DF421" s="56"/>
      <c r="DG421" s="56"/>
      <c r="DH421" s="56"/>
      <c r="DI421" s="56"/>
      <c r="DJ421" s="56"/>
      <c r="DK421" s="56"/>
      <c r="DL421" s="56"/>
      <c r="DM421" s="56"/>
      <c r="DN421" s="56"/>
      <c r="DO421" s="56"/>
      <c r="DP421" s="56"/>
      <c r="DQ421" s="56"/>
    </row>
    <row r="422" spans="1:121" s="5" customFormat="1" ht="30" customHeight="1" x14ac:dyDescent="0.25">
      <c r="A422" s="57" t="s">
        <v>301</v>
      </c>
      <c r="B422" s="91" t="s">
        <v>302</v>
      </c>
      <c r="C422" s="42" t="s">
        <v>303</v>
      </c>
      <c r="D422" s="58" t="s">
        <v>297</v>
      </c>
      <c r="E422" s="58" t="s">
        <v>26</v>
      </c>
      <c r="F422" s="58" t="s">
        <v>10</v>
      </c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  <c r="BM422" s="56"/>
      <c r="BN422" s="56"/>
      <c r="BO422" s="56"/>
      <c r="BP422" s="56"/>
      <c r="BQ422" s="56"/>
      <c r="BR422" s="56"/>
      <c r="BS422" s="56"/>
      <c r="BT422" s="56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56"/>
      <c r="CK422" s="56"/>
      <c r="CL422" s="56"/>
      <c r="CM422" s="56"/>
      <c r="CN422" s="56"/>
      <c r="CO422" s="56"/>
      <c r="CP422" s="56"/>
      <c r="CQ422" s="56"/>
      <c r="CR422" s="56"/>
      <c r="CS422" s="56"/>
      <c r="CT422" s="56"/>
      <c r="CU422" s="56"/>
      <c r="CV422" s="56"/>
      <c r="CW422" s="56"/>
      <c r="CX422" s="56"/>
      <c r="CY422" s="56"/>
      <c r="CZ422" s="56"/>
      <c r="DA422" s="56"/>
      <c r="DB422" s="56"/>
      <c r="DC422" s="56"/>
      <c r="DD422" s="56"/>
      <c r="DE422" s="56"/>
      <c r="DF422" s="56"/>
      <c r="DG422" s="56"/>
      <c r="DH422" s="56"/>
      <c r="DI422" s="56"/>
      <c r="DJ422" s="56"/>
      <c r="DK422" s="56"/>
      <c r="DL422" s="56"/>
      <c r="DM422" s="56"/>
      <c r="DN422" s="56"/>
      <c r="DO422" s="56"/>
      <c r="DP422" s="56"/>
      <c r="DQ422" s="56"/>
    </row>
    <row r="423" spans="1:121" s="5" customFormat="1" ht="123.75" customHeight="1" x14ac:dyDescent="0.25">
      <c r="A423" s="49" t="s">
        <v>810</v>
      </c>
      <c r="B423" s="117" t="s">
        <v>304</v>
      </c>
      <c r="C423" s="118">
        <f>216+27+490+520+1430</f>
        <v>2683</v>
      </c>
      <c r="D423" s="48" t="s">
        <v>297</v>
      </c>
      <c r="E423" s="48" t="s">
        <v>26</v>
      </c>
      <c r="F423" s="48" t="s">
        <v>10</v>
      </c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56"/>
      <c r="CK423" s="56"/>
      <c r="CL423" s="56"/>
      <c r="CM423" s="56"/>
      <c r="CN423" s="56"/>
      <c r="CO423" s="56"/>
      <c r="CP423" s="56"/>
      <c r="CQ423" s="56"/>
      <c r="CR423" s="56"/>
      <c r="CS423" s="56"/>
      <c r="CT423" s="56"/>
      <c r="CU423" s="56"/>
      <c r="CV423" s="56"/>
      <c r="CW423" s="56"/>
      <c r="CX423" s="56"/>
      <c r="CY423" s="56"/>
      <c r="CZ423" s="56"/>
      <c r="DA423" s="56"/>
      <c r="DB423" s="56"/>
      <c r="DC423" s="56"/>
      <c r="DD423" s="56"/>
      <c r="DE423" s="56"/>
      <c r="DF423" s="56"/>
      <c r="DG423" s="56"/>
      <c r="DH423" s="56"/>
      <c r="DI423" s="56"/>
      <c r="DJ423" s="56"/>
      <c r="DK423" s="56"/>
      <c r="DL423" s="56"/>
      <c r="DM423" s="56"/>
      <c r="DN423" s="56"/>
      <c r="DO423" s="56"/>
      <c r="DP423" s="56"/>
      <c r="DQ423" s="56"/>
    </row>
    <row r="424" spans="1:121" s="5" customFormat="1" ht="25.5" x14ac:dyDescent="0.25">
      <c r="A424" s="1" t="s">
        <v>305</v>
      </c>
      <c r="B424" s="69" t="s">
        <v>275</v>
      </c>
      <c r="C424" s="42">
        <v>5830</v>
      </c>
      <c r="D424" s="48" t="s">
        <v>297</v>
      </c>
      <c r="E424" s="58" t="s">
        <v>11</v>
      </c>
      <c r="F424" s="58" t="s">
        <v>182</v>
      </c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  <c r="BM424" s="56"/>
      <c r="BN424" s="56"/>
      <c r="BO424" s="56"/>
      <c r="BP424" s="56"/>
      <c r="BQ424" s="56"/>
      <c r="BR424" s="56"/>
      <c r="BS424" s="56"/>
      <c r="BT424" s="56"/>
      <c r="BU424" s="56"/>
      <c r="BV424" s="56"/>
      <c r="BW424" s="56"/>
      <c r="BX424" s="56"/>
      <c r="BY424" s="56"/>
      <c r="BZ424" s="56"/>
      <c r="CA424" s="56"/>
      <c r="CB424" s="56"/>
      <c r="CC424" s="56"/>
      <c r="CD424" s="56"/>
      <c r="CE424" s="56"/>
      <c r="CF424" s="56"/>
      <c r="CG424" s="56"/>
      <c r="CH424" s="56"/>
      <c r="CI424" s="56"/>
      <c r="CJ424" s="56"/>
      <c r="CK424" s="56"/>
      <c r="CL424" s="56"/>
      <c r="CM424" s="56"/>
      <c r="CN424" s="56"/>
      <c r="CO424" s="56"/>
      <c r="CP424" s="56"/>
      <c r="CQ424" s="56"/>
      <c r="CR424" s="56"/>
      <c r="CS424" s="56"/>
      <c r="CT424" s="56"/>
      <c r="CU424" s="56"/>
      <c r="CV424" s="56"/>
      <c r="CW424" s="56"/>
      <c r="CX424" s="56"/>
      <c r="CY424" s="56"/>
      <c r="CZ424" s="56"/>
      <c r="DA424" s="56"/>
      <c r="DB424" s="56"/>
      <c r="DC424" s="56"/>
      <c r="DD424" s="56"/>
      <c r="DE424" s="56"/>
      <c r="DF424" s="56"/>
      <c r="DG424" s="56"/>
      <c r="DH424" s="56"/>
      <c r="DI424" s="56"/>
      <c r="DJ424" s="56"/>
      <c r="DK424" s="56"/>
      <c r="DL424" s="56"/>
      <c r="DM424" s="56"/>
      <c r="DN424" s="56"/>
      <c r="DO424" s="56"/>
      <c r="DP424" s="56"/>
      <c r="DQ424" s="56"/>
    </row>
    <row r="425" spans="1:121" s="124" customFormat="1" ht="25.5" x14ac:dyDescent="0.25">
      <c r="A425" s="119" t="s">
        <v>306</v>
      </c>
      <c r="B425" s="120" t="s">
        <v>275</v>
      </c>
      <c r="C425" s="121">
        <v>2510</v>
      </c>
      <c r="D425" s="48" t="s">
        <v>297</v>
      </c>
      <c r="E425" s="122" t="s">
        <v>182</v>
      </c>
      <c r="F425" s="122" t="s">
        <v>182</v>
      </c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  <c r="AC425" s="123"/>
      <c r="AD425" s="123"/>
      <c r="AE425" s="123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123"/>
      <c r="AP425" s="123"/>
      <c r="AQ425" s="123"/>
      <c r="AR425" s="123"/>
      <c r="AS425" s="123"/>
      <c r="AT425" s="123"/>
      <c r="AU425" s="123"/>
      <c r="AV425" s="123"/>
      <c r="AW425" s="123"/>
      <c r="AX425" s="123"/>
      <c r="AY425" s="123"/>
      <c r="AZ425" s="123"/>
      <c r="BA425" s="123"/>
      <c r="BB425" s="123"/>
      <c r="BC425" s="123"/>
      <c r="BD425" s="123"/>
      <c r="BE425" s="123"/>
      <c r="BF425" s="123"/>
      <c r="BG425" s="123"/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123"/>
      <c r="BR425" s="123"/>
      <c r="BS425" s="123"/>
      <c r="BT425" s="123"/>
      <c r="BU425" s="123"/>
      <c r="BV425" s="123"/>
      <c r="BW425" s="123"/>
      <c r="BX425" s="123"/>
      <c r="BY425" s="123"/>
      <c r="BZ425" s="123"/>
      <c r="CA425" s="123"/>
      <c r="CB425" s="123"/>
      <c r="CC425" s="123"/>
      <c r="CD425" s="123"/>
      <c r="CE425" s="123"/>
      <c r="CF425" s="123"/>
      <c r="CG425" s="123"/>
      <c r="CH425" s="123"/>
      <c r="CI425" s="123"/>
      <c r="CJ425" s="123"/>
      <c r="CK425" s="123"/>
      <c r="CL425" s="123"/>
      <c r="CM425" s="123"/>
      <c r="CN425" s="123"/>
      <c r="CO425" s="123"/>
      <c r="CP425" s="123"/>
      <c r="CQ425" s="123"/>
      <c r="CR425" s="123"/>
      <c r="CS425" s="123"/>
      <c r="CT425" s="123"/>
      <c r="CU425" s="123"/>
      <c r="CV425" s="123"/>
      <c r="CW425" s="123"/>
      <c r="CX425" s="123"/>
      <c r="CY425" s="123"/>
      <c r="CZ425" s="123"/>
      <c r="DA425" s="123"/>
      <c r="DB425" s="123"/>
      <c r="DC425" s="123"/>
      <c r="DD425" s="123"/>
      <c r="DE425" s="123"/>
      <c r="DF425" s="123"/>
      <c r="DG425" s="123"/>
      <c r="DH425" s="123"/>
      <c r="DI425" s="123"/>
      <c r="DJ425" s="123"/>
      <c r="DK425" s="123"/>
      <c r="DL425" s="123"/>
      <c r="DM425" s="123"/>
      <c r="DN425" s="123"/>
      <c r="DO425" s="123"/>
      <c r="DP425" s="123"/>
      <c r="DQ425" s="123"/>
    </row>
    <row r="426" spans="1:121" s="124" customFormat="1" ht="25.5" x14ac:dyDescent="0.25">
      <c r="A426" s="119" t="s">
        <v>307</v>
      </c>
      <c r="B426" s="120" t="s">
        <v>308</v>
      </c>
      <c r="C426" s="121">
        <v>2600</v>
      </c>
      <c r="D426" s="48" t="s">
        <v>297</v>
      </c>
      <c r="E426" s="122" t="s">
        <v>182</v>
      </c>
      <c r="F426" s="122" t="s">
        <v>182</v>
      </c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  <c r="AD426" s="123"/>
      <c r="AE426" s="123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123"/>
      <c r="AP426" s="123"/>
      <c r="AQ426" s="123"/>
      <c r="AR426" s="123"/>
      <c r="AS426" s="123"/>
      <c r="AT426" s="123"/>
      <c r="AU426" s="123"/>
      <c r="AV426" s="123"/>
      <c r="AW426" s="123"/>
      <c r="AX426" s="123"/>
      <c r="AY426" s="123"/>
      <c r="AZ426" s="123"/>
      <c r="BA426" s="123"/>
      <c r="BB426" s="123"/>
      <c r="BC426" s="123"/>
      <c r="BD426" s="123"/>
      <c r="BE426" s="123"/>
      <c r="BF426" s="123"/>
      <c r="BG426" s="123"/>
      <c r="BH426" s="123"/>
      <c r="BI426" s="123"/>
      <c r="BJ426" s="123"/>
      <c r="BK426" s="123"/>
      <c r="BL426" s="123"/>
      <c r="BM426" s="123"/>
      <c r="BN426" s="123"/>
      <c r="BO426" s="123"/>
      <c r="BP426" s="123"/>
      <c r="BQ426" s="123"/>
      <c r="BR426" s="123"/>
      <c r="BS426" s="123"/>
      <c r="BT426" s="123"/>
      <c r="BU426" s="123"/>
      <c r="BV426" s="123"/>
      <c r="BW426" s="123"/>
      <c r="BX426" s="123"/>
      <c r="BY426" s="123"/>
      <c r="BZ426" s="123"/>
      <c r="CA426" s="123"/>
      <c r="CB426" s="123"/>
      <c r="CC426" s="123"/>
      <c r="CD426" s="123"/>
      <c r="CE426" s="123"/>
      <c r="CF426" s="123"/>
      <c r="CG426" s="123"/>
      <c r="CH426" s="123"/>
      <c r="CI426" s="123"/>
      <c r="CJ426" s="123"/>
      <c r="CK426" s="123"/>
      <c r="CL426" s="123"/>
      <c r="CM426" s="123"/>
      <c r="CN426" s="123"/>
      <c r="CO426" s="123"/>
      <c r="CP426" s="123"/>
      <c r="CQ426" s="123"/>
      <c r="CR426" s="123"/>
      <c r="CS426" s="123"/>
      <c r="CT426" s="123"/>
      <c r="CU426" s="123"/>
      <c r="CV426" s="123"/>
      <c r="CW426" s="123"/>
      <c r="CX426" s="123"/>
      <c r="CY426" s="123"/>
      <c r="CZ426" s="123"/>
      <c r="DA426" s="123"/>
      <c r="DB426" s="123"/>
      <c r="DC426" s="123"/>
      <c r="DD426" s="123"/>
      <c r="DE426" s="123"/>
      <c r="DF426" s="123"/>
      <c r="DG426" s="123"/>
      <c r="DH426" s="123"/>
      <c r="DI426" s="123"/>
      <c r="DJ426" s="123"/>
      <c r="DK426" s="123"/>
      <c r="DL426" s="123"/>
      <c r="DM426" s="123"/>
      <c r="DN426" s="123"/>
      <c r="DO426" s="123"/>
      <c r="DP426" s="123"/>
      <c r="DQ426" s="123"/>
    </row>
    <row r="427" spans="1:121" s="124" customFormat="1" ht="25.5" x14ac:dyDescent="0.25">
      <c r="A427" s="119" t="s">
        <v>309</v>
      </c>
      <c r="B427" s="120" t="s">
        <v>310</v>
      </c>
      <c r="C427" s="121">
        <v>820</v>
      </c>
      <c r="D427" s="48" t="s">
        <v>297</v>
      </c>
      <c r="E427" s="122" t="s">
        <v>182</v>
      </c>
      <c r="F427" s="122" t="s">
        <v>182</v>
      </c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123"/>
      <c r="AP427" s="123"/>
      <c r="AQ427" s="123"/>
      <c r="AR427" s="123"/>
      <c r="AS427" s="123"/>
      <c r="AT427" s="123"/>
      <c r="AU427" s="123"/>
      <c r="AV427" s="123"/>
      <c r="AW427" s="123"/>
      <c r="AX427" s="123"/>
      <c r="AY427" s="123"/>
      <c r="AZ427" s="123"/>
      <c r="BA427" s="123"/>
      <c r="BB427" s="123"/>
      <c r="BC427" s="123"/>
      <c r="BD427" s="123"/>
      <c r="BE427" s="123"/>
      <c r="BF427" s="123"/>
      <c r="BG427" s="123"/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123"/>
      <c r="CU427" s="123"/>
      <c r="CV427" s="123"/>
      <c r="CW427" s="123"/>
      <c r="CX427" s="123"/>
      <c r="CY427" s="123"/>
      <c r="CZ427" s="123"/>
      <c r="DA427" s="123"/>
      <c r="DB427" s="123"/>
      <c r="DC427" s="123"/>
      <c r="DD427" s="123"/>
      <c r="DE427" s="123"/>
      <c r="DF427" s="123"/>
      <c r="DG427" s="123"/>
      <c r="DH427" s="123"/>
      <c r="DI427" s="123"/>
      <c r="DJ427" s="123"/>
      <c r="DK427" s="123"/>
      <c r="DL427" s="123"/>
      <c r="DM427" s="123"/>
      <c r="DN427" s="123"/>
      <c r="DO427" s="123"/>
      <c r="DP427" s="123"/>
      <c r="DQ427" s="123"/>
    </row>
    <row r="428" spans="1:121" s="5" customFormat="1" ht="25.5" x14ac:dyDescent="0.25">
      <c r="A428" s="57" t="s">
        <v>311</v>
      </c>
      <c r="B428" s="69" t="s">
        <v>312</v>
      </c>
      <c r="C428" s="42">
        <v>18159</v>
      </c>
      <c r="D428" s="48" t="s">
        <v>297</v>
      </c>
      <c r="E428" s="58" t="s">
        <v>11</v>
      </c>
      <c r="F428" s="58" t="s">
        <v>182</v>
      </c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56"/>
      <c r="CK428" s="56"/>
      <c r="CL428" s="56"/>
      <c r="CM428" s="56"/>
      <c r="CN428" s="56"/>
      <c r="CO428" s="56"/>
      <c r="CP428" s="56"/>
      <c r="CQ428" s="56"/>
      <c r="CR428" s="56"/>
      <c r="CS428" s="56"/>
      <c r="CT428" s="56"/>
      <c r="CU428" s="56"/>
      <c r="CV428" s="56"/>
      <c r="CW428" s="56"/>
      <c r="CX428" s="56"/>
      <c r="CY428" s="56"/>
      <c r="CZ428" s="56"/>
      <c r="DA428" s="56"/>
      <c r="DB428" s="56"/>
      <c r="DC428" s="56"/>
      <c r="DD428" s="56"/>
      <c r="DE428" s="56"/>
      <c r="DF428" s="56"/>
      <c r="DG428" s="56"/>
      <c r="DH428" s="56"/>
      <c r="DI428" s="56"/>
      <c r="DJ428" s="56"/>
      <c r="DK428" s="56"/>
      <c r="DL428" s="56"/>
      <c r="DM428" s="56"/>
      <c r="DN428" s="56"/>
      <c r="DO428" s="56"/>
      <c r="DP428" s="56"/>
      <c r="DQ428" s="56"/>
    </row>
    <row r="429" spans="1:121" s="124" customFormat="1" ht="25.5" x14ac:dyDescent="0.25">
      <c r="A429" s="119" t="s">
        <v>313</v>
      </c>
      <c r="B429" s="67" t="s">
        <v>314</v>
      </c>
      <c r="C429" s="121">
        <v>2180</v>
      </c>
      <c r="D429" s="48" t="s">
        <v>297</v>
      </c>
      <c r="E429" s="58" t="s">
        <v>182</v>
      </c>
      <c r="F429" s="58" t="s">
        <v>182</v>
      </c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123"/>
      <c r="AP429" s="123"/>
      <c r="AQ429" s="123"/>
      <c r="AR429" s="123"/>
      <c r="AS429" s="123"/>
      <c r="AT429" s="123"/>
      <c r="AU429" s="123"/>
      <c r="AV429" s="123"/>
      <c r="AW429" s="123"/>
      <c r="AX429" s="123"/>
      <c r="AY429" s="123"/>
      <c r="AZ429" s="123"/>
      <c r="BA429" s="123"/>
      <c r="BB429" s="123"/>
      <c r="BC429" s="123"/>
      <c r="BD429" s="123"/>
      <c r="BE429" s="123"/>
      <c r="BF429" s="123"/>
      <c r="BG429" s="123"/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123"/>
      <c r="CU429" s="123"/>
      <c r="CV429" s="123"/>
      <c r="CW429" s="123"/>
      <c r="CX429" s="123"/>
      <c r="CY429" s="123"/>
      <c r="CZ429" s="123"/>
      <c r="DA429" s="123"/>
      <c r="DB429" s="123"/>
      <c r="DC429" s="123"/>
      <c r="DD429" s="123"/>
      <c r="DE429" s="123"/>
      <c r="DF429" s="123"/>
      <c r="DG429" s="123"/>
      <c r="DH429" s="123"/>
      <c r="DI429" s="123"/>
      <c r="DJ429" s="123"/>
      <c r="DK429" s="123"/>
      <c r="DL429" s="123"/>
      <c r="DM429" s="123"/>
      <c r="DN429" s="123"/>
      <c r="DO429" s="123"/>
      <c r="DP429" s="123"/>
      <c r="DQ429" s="123"/>
    </row>
    <row r="430" spans="1:121" s="124" customFormat="1" ht="25.5" x14ac:dyDescent="0.25">
      <c r="A430" s="119" t="s">
        <v>315</v>
      </c>
      <c r="B430" s="125" t="s">
        <v>316</v>
      </c>
      <c r="C430" s="121">
        <v>230</v>
      </c>
      <c r="D430" s="48" t="s">
        <v>297</v>
      </c>
      <c r="E430" s="126" t="s">
        <v>11</v>
      </c>
      <c r="F430" s="126" t="s">
        <v>162</v>
      </c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123"/>
      <c r="AP430" s="123"/>
      <c r="AQ430" s="123"/>
      <c r="AR430" s="123"/>
      <c r="AS430" s="123"/>
      <c r="AT430" s="123"/>
      <c r="AU430" s="123"/>
      <c r="AV430" s="123"/>
      <c r="AW430" s="123"/>
      <c r="AX430" s="123"/>
      <c r="AY430" s="123"/>
      <c r="AZ430" s="123"/>
      <c r="BA430" s="123"/>
      <c r="BB430" s="123"/>
      <c r="BC430" s="123"/>
      <c r="BD430" s="123"/>
      <c r="BE430" s="123"/>
      <c r="BF430" s="123"/>
      <c r="BG430" s="123"/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123"/>
      <c r="CU430" s="123"/>
      <c r="CV430" s="123"/>
      <c r="CW430" s="123"/>
      <c r="CX430" s="123"/>
      <c r="CY430" s="123"/>
      <c r="CZ430" s="123"/>
      <c r="DA430" s="123"/>
      <c r="DB430" s="123"/>
      <c r="DC430" s="123"/>
      <c r="DD430" s="123"/>
      <c r="DE430" s="123"/>
      <c r="DF430" s="123"/>
      <c r="DG430" s="123"/>
      <c r="DH430" s="123"/>
      <c r="DI430" s="123"/>
      <c r="DJ430" s="123"/>
      <c r="DK430" s="123"/>
      <c r="DL430" s="123"/>
      <c r="DM430" s="123"/>
      <c r="DN430" s="123"/>
      <c r="DO430" s="123"/>
      <c r="DP430" s="123"/>
      <c r="DQ430" s="123"/>
    </row>
    <row r="431" spans="1:121" s="5" customFormat="1" ht="25.5" x14ac:dyDescent="0.25">
      <c r="A431" s="119" t="s">
        <v>317</v>
      </c>
      <c r="B431" s="69" t="s">
        <v>318</v>
      </c>
      <c r="C431" s="42">
        <v>3397</v>
      </c>
      <c r="D431" s="48" t="s">
        <v>297</v>
      </c>
      <c r="E431" s="58" t="s">
        <v>182</v>
      </c>
      <c r="F431" s="58" t="s">
        <v>182</v>
      </c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56"/>
      <c r="CK431" s="56"/>
      <c r="CL431" s="56"/>
      <c r="CM431" s="56"/>
      <c r="CN431" s="56"/>
      <c r="CO431" s="56"/>
      <c r="CP431" s="56"/>
      <c r="CQ431" s="56"/>
      <c r="CR431" s="56"/>
      <c r="CS431" s="56"/>
      <c r="CT431" s="56"/>
      <c r="CU431" s="56"/>
      <c r="CV431" s="56"/>
      <c r="CW431" s="56"/>
      <c r="CX431" s="56"/>
      <c r="CY431" s="56"/>
      <c r="CZ431" s="56"/>
      <c r="DA431" s="56"/>
      <c r="DB431" s="56"/>
      <c r="DC431" s="56"/>
      <c r="DD431" s="56"/>
      <c r="DE431" s="56"/>
      <c r="DF431" s="56"/>
      <c r="DG431" s="56"/>
      <c r="DH431" s="56"/>
      <c r="DI431" s="56"/>
      <c r="DJ431" s="56"/>
      <c r="DK431" s="56"/>
      <c r="DL431" s="56"/>
      <c r="DM431" s="56"/>
      <c r="DN431" s="56"/>
      <c r="DO431" s="56"/>
      <c r="DP431" s="56"/>
      <c r="DQ431" s="56"/>
    </row>
    <row r="432" spans="1:121" s="129" customFormat="1" ht="25.5" x14ac:dyDescent="0.25">
      <c r="A432" s="119" t="s">
        <v>319</v>
      </c>
      <c r="B432" s="125" t="s">
        <v>312</v>
      </c>
      <c r="C432" s="127">
        <v>9668</v>
      </c>
      <c r="D432" s="48" t="s">
        <v>297</v>
      </c>
      <c r="E432" s="126" t="s">
        <v>182</v>
      </c>
      <c r="F432" s="126" t="s">
        <v>182</v>
      </c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8"/>
      <c r="AS432" s="128"/>
      <c r="AT432" s="128"/>
      <c r="AU432" s="128"/>
      <c r="AV432" s="128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128"/>
      <c r="BG432" s="128"/>
      <c r="BH432" s="128"/>
      <c r="BI432" s="128"/>
      <c r="BJ432" s="128"/>
      <c r="BK432" s="128"/>
      <c r="BL432" s="128"/>
      <c r="BM432" s="128"/>
      <c r="BN432" s="128"/>
      <c r="BO432" s="128"/>
      <c r="BP432" s="128"/>
      <c r="BQ432" s="128"/>
      <c r="BR432" s="128"/>
      <c r="BS432" s="128"/>
      <c r="BT432" s="128"/>
      <c r="BU432" s="128"/>
      <c r="BV432" s="128"/>
      <c r="BW432" s="128"/>
      <c r="BX432" s="128"/>
      <c r="BY432" s="128"/>
      <c r="BZ432" s="128"/>
      <c r="CA432" s="128"/>
      <c r="CB432" s="128"/>
      <c r="CC432" s="128"/>
      <c r="CD432" s="128"/>
      <c r="CE432" s="128"/>
      <c r="CF432" s="128"/>
      <c r="CG432" s="128"/>
      <c r="CH432" s="128"/>
      <c r="CI432" s="128"/>
      <c r="CJ432" s="128"/>
      <c r="CK432" s="128"/>
      <c r="CL432" s="128"/>
      <c r="CM432" s="128"/>
      <c r="CN432" s="128"/>
      <c r="CO432" s="128"/>
      <c r="CP432" s="128"/>
      <c r="CQ432" s="128"/>
      <c r="CR432" s="128"/>
      <c r="CS432" s="128"/>
      <c r="CT432" s="128"/>
      <c r="CU432" s="128"/>
      <c r="CV432" s="128"/>
      <c r="CW432" s="128"/>
      <c r="CX432" s="128"/>
      <c r="CY432" s="128"/>
      <c r="CZ432" s="128"/>
      <c r="DA432" s="128"/>
      <c r="DB432" s="128"/>
      <c r="DC432" s="128"/>
      <c r="DD432" s="128"/>
      <c r="DE432" s="128"/>
      <c r="DF432" s="128"/>
      <c r="DG432" s="128"/>
      <c r="DH432" s="128"/>
      <c r="DI432" s="128"/>
      <c r="DJ432" s="128"/>
      <c r="DK432" s="128"/>
      <c r="DL432" s="128"/>
      <c r="DM432" s="128"/>
      <c r="DN432" s="128"/>
      <c r="DO432" s="128"/>
      <c r="DP432" s="128"/>
      <c r="DQ432" s="128"/>
    </row>
    <row r="433" spans="1:121" s="129" customFormat="1" ht="25.5" x14ac:dyDescent="0.25">
      <c r="A433" s="119" t="s">
        <v>320</v>
      </c>
      <c r="B433" s="125" t="s">
        <v>321</v>
      </c>
      <c r="C433" s="127">
        <v>2350</v>
      </c>
      <c r="D433" s="48" t="s">
        <v>297</v>
      </c>
      <c r="E433" s="126" t="s">
        <v>182</v>
      </c>
      <c r="F433" s="126" t="s">
        <v>182</v>
      </c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8"/>
      <c r="AS433" s="128"/>
      <c r="AT433" s="128"/>
      <c r="AU433" s="128"/>
      <c r="AV433" s="128"/>
      <c r="AW433" s="128"/>
      <c r="AX433" s="128"/>
      <c r="AY433" s="128"/>
      <c r="AZ433" s="128"/>
      <c r="BA433" s="128"/>
      <c r="BB433" s="128"/>
      <c r="BC433" s="128"/>
      <c r="BD433" s="128"/>
      <c r="BE433" s="128"/>
      <c r="BF433" s="128"/>
      <c r="BG433" s="128"/>
      <c r="BH433" s="128"/>
      <c r="BI433" s="128"/>
      <c r="BJ433" s="128"/>
      <c r="BK433" s="128"/>
      <c r="BL433" s="128"/>
      <c r="BM433" s="128"/>
      <c r="BN433" s="128"/>
      <c r="BO433" s="128"/>
      <c r="BP433" s="128"/>
      <c r="BQ433" s="128"/>
      <c r="BR433" s="128"/>
      <c r="BS433" s="128"/>
      <c r="BT433" s="128"/>
      <c r="BU433" s="128"/>
      <c r="BV433" s="128"/>
      <c r="BW433" s="128"/>
      <c r="BX433" s="128"/>
      <c r="BY433" s="128"/>
      <c r="BZ433" s="128"/>
      <c r="CA433" s="128"/>
      <c r="CB433" s="128"/>
      <c r="CC433" s="128"/>
      <c r="CD433" s="128"/>
      <c r="CE433" s="128"/>
      <c r="CF433" s="128"/>
      <c r="CG433" s="128"/>
      <c r="CH433" s="128"/>
      <c r="CI433" s="128"/>
      <c r="CJ433" s="128"/>
      <c r="CK433" s="128"/>
      <c r="CL433" s="128"/>
      <c r="CM433" s="128"/>
      <c r="CN433" s="128"/>
      <c r="CO433" s="128"/>
      <c r="CP433" s="128"/>
      <c r="CQ433" s="128"/>
      <c r="CR433" s="128"/>
      <c r="CS433" s="128"/>
      <c r="CT433" s="128"/>
      <c r="CU433" s="128"/>
      <c r="CV433" s="128"/>
      <c r="CW433" s="128"/>
      <c r="CX433" s="128"/>
      <c r="CY433" s="128"/>
      <c r="CZ433" s="128"/>
      <c r="DA433" s="128"/>
      <c r="DB433" s="128"/>
      <c r="DC433" s="128"/>
      <c r="DD433" s="128"/>
      <c r="DE433" s="128"/>
      <c r="DF433" s="128"/>
      <c r="DG433" s="128"/>
      <c r="DH433" s="128"/>
      <c r="DI433" s="128"/>
      <c r="DJ433" s="128"/>
      <c r="DK433" s="128"/>
      <c r="DL433" s="128"/>
      <c r="DM433" s="128"/>
      <c r="DN433" s="128"/>
      <c r="DO433" s="128"/>
      <c r="DP433" s="128"/>
      <c r="DQ433" s="128"/>
    </row>
    <row r="434" spans="1:121" s="5" customFormat="1" ht="102" customHeight="1" x14ac:dyDescent="0.25">
      <c r="A434" s="57" t="s">
        <v>811</v>
      </c>
      <c r="B434" s="69" t="s">
        <v>812</v>
      </c>
      <c r="C434" s="42">
        <v>21130</v>
      </c>
      <c r="D434" s="58" t="s">
        <v>297</v>
      </c>
      <c r="E434" s="58" t="s">
        <v>11</v>
      </c>
      <c r="F434" s="58" t="s">
        <v>322</v>
      </c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56"/>
      <c r="CK434" s="56"/>
      <c r="CL434" s="56"/>
      <c r="CM434" s="56"/>
      <c r="CN434" s="56"/>
      <c r="CO434" s="56"/>
      <c r="CP434" s="56"/>
      <c r="CQ434" s="56"/>
      <c r="CR434" s="56"/>
      <c r="CS434" s="56"/>
      <c r="CT434" s="56"/>
      <c r="CU434" s="56"/>
      <c r="CV434" s="56"/>
      <c r="CW434" s="56"/>
      <c r="CX434" s="56"/>
      <c r="CY434" s="56"/>
      <c r="CZ434" s="56"/>
      <c r="DA434" s="56"/>
      <c r="DB434" s="56"/>
      <c r="DC434" s="56"/>
      <c r="DD434" s="56"/>
      <c r="DE434" s="56"/>
      <c r="DF434" s="56"/>
      <c r="DG434" s="56"/>
      <c r="DH434" s="56"/>
      <c r="DI434" s="56"/>
      <c r="DJ434" s="56"/>
      <c r="DK434" s="56"/>
      <c r="DL434" s="56"/>
      <c r="DM434" s="56"/>
      <c r="DN434" s="56"/>
      <c r="DO434" s="56"/>
      <c r="DP434" s="56"/>
      <c r="DQ434" s="56"/>
    </row>
    <row r="435" spans="1:121" s="56" customFormat="1" ht="30.75" customHeight="1" x14ac:dyDescent="0.25">
      <c r="A435" s="57" t="s">
        <v>323</v>
      </c>
      <c r="B435" s="64" t="s">
        <v>324</v>
      </c>
      <c r="C435" s="42">
        <v>4500</v>
      </c>
      <c r="D435" s="58" t="s">
        <v>297</v>
      </c>
      <c r="E435" s="58" t="s">
        <v>182</v>
      </c>
      <c r="F435" s="58" t="s">
        <v>242</v>
      </c>
    </row>
    <row r="436" spans="1:121" s="56" customFormat="1" ht="25.5" x14ac:dyDescent="0.25">
      <c r="A436" s="57" t="s">
        <v>325</v>
      </c>
      <c r="B436" s="65" t="s">
        <v>326</v>
      </c>
      <c r="C436" s="42">
        <v>850</v>
      </c>
      <c r="D436" s="58" t="s">
        <v>297</v>
      </c>
      <c r="E436" s="58" t="s">
        <v>182</v>
      </c>
      <c r="F436" s="58" t="s">
        <v>182</v>
      </c>
    </row>
    <row r="437" spans="1:121" s="56" customFormat="1" ht="25.5" x14ac:dyDescent="0.25">
      <c r="A437" s="57" t="s">
        <v>325</v>
      </c>
      <c r="B437" s="65" t="s">
        <v>326</v>
      </c>
      <c r="C437" s="42">
        <f>140/1.19</f>
        <v>117.64705882352942</v>
      </c>
      <c r="D437" s="58" t="s">
        <v>297</v>
      </c>
      <c r="E437" s="58" t="s">
        <v>70</v>
      </c>
      <c r="F437" s="58" t="s">
        <v>70</v>
      </c>
    </row>
    <row r="438" spans="1:121" s="56" customFormat="1" ht="25.5" x14ac:dyDescent="0.25">
      <c r="A438" s="57" t="s">
        <v>327</v>
      </c>
      <c r="B438" s="65" t="s">
        <v>328</v>
      </c>
      <c r="C438" s="42">
        <v>326.74</v>
      </c>
      <c r="D438" s="58" t="s">
        <v>297</v>
      </c>
      <c r="E438" s="58"/>
      <c r="F438" s="58"/>
    </row>
    <row r="439" spans="1:121" s="56" customFormat="1" ht="25.5" customHeight="1" x14ac:dyDescent="0.25">
      <c r="A439" s="54" t="s">
        <v>329</v>
      </c>
      <c r="B439" s="97" t="s">
        <v>330</v>
      </c>
      <c r="C439" s="130">
        <v>400</v>
      </c>
      <c r="D439" s="58" t="s">
        <v>297</v>
      </c>
      <c r="E439" s="58" t="s">
        <v>249</v>
      </c>
      <c r="F439" s="58" t="s">
        <v>249</v>
      </c>
    </row>
    <row r="440" spans="1:121" s="56" customFormat="1" ht="25.5" customHeight="1" x14ac:dyDescent="0.25">
      <c r="A440" s="54" t="s">
        <v>331</v>
      </c>
      <c r="B440" s="97" t="s">
        <v>332</v>
      </c>
      <c r="C440" s="130">
        <v>630</v>
      </c>
      <c r="D440" s="58" t="s">
        <v>297</v>
      </c>
      <c r="E440" s="58" t="s">
        <v>249</v>
      </c>
      <c r="F440" s="58"/>
    </row>
    <row r="441" spans="1:121" s="56" customFormat="1" ht="25.5" customHeight="1" x14ac:dyDescent="0.25">
      <c r="A441" s="54" t="s">
        <v>333</v>
      </c>
      <c r="B441" s="97" t="s">
        <v>281</v>
      </c>
      <c r="C441" s="130">
        <f>65/1.19*5</f>
        <v>273.10924369747903</v>
      </c>
      <c r="D441" s="58" t="s">
        <v>297</v>
      </c>
      <c r="E441" s="58" t="s">
        <v>249</v>
      </c>
      <c r="F441" s="58"/>
    </row>
    <row r="442" spans="1:121" s="56" customFormat="1" ht="33.75" customHeight="1" x14ac:dyDescent="0.25">
      <c r="A442" s="54" t="s">
        <v>334</v>
      </c>
      <c r="B442" s="97" t="s">
        <v>335</v>
      </c>
      <c r="C442" s="130">
        <v>429</v>
      </c>
      <c r="D442" s="58" t="s">
        <v>297</v>
      </c>
      <c r="E442" s="58" t="s">
        <v>249</v>
      </c>
      <c r="F442" s="58" t="s">
        <v>249</v>
      </c>
    </row>
    <row r="443" spans="1:121" s="56" customFormat="1" ht="25.5" customHeight="1" x14ac:dyDescent="0.25">
      <c r="A443" s="57" t="s">
        <v>336</v>
      </c>
      <c r="B443" s="198" t="s">
        <v>337</v>
      </c>
      <c r="C443" s="132">
        <f>4230*4.9</f>
        <v>20727</v>
      </c>
      <c r="D443" s="58" t="s">
        <v>297</v>
      </c>
      <c r="E443" s="58" t="s">
        <v>249</v>
      </c>
      <c r="F443" s="58" t="s">
        <v>249</v>
      </c>
    </row>
    <row r="444" spans="1:121" s="56" customFormat="1" ht="25.5" customHeight="1" thickBot="1" x14ac:dyDescent="0.3">
      <c r="A444" s="41" t="s">
        <v>338</v>
      </c>
      <c r="B444" s="199" t="s">
        <v>339</v>
      </c>
      <c r="C444" s="53">
        <v>136</v>
      </c>
      <c r="D444" s="39" t="s">
        <v>297</v>
      </c>
      <c r="E444" s="39" t="s">
        <v>70</v>
      </c>
      <c r="F444" s="39" t="s">
        <v>70</v>
      </c>
    </row>
    <row r="445" spans="1:121" s="56" customFormat="1" ht="25.5" customHeight="1" x14ac:dyDescent="0.25">
      <c r="A445" s="18" t="s">
        <v>383</v>
      </c>
      <c r="B445" s="131" t="s">
        <v>314</v>
      </c>
      <c r="C445" s="52"/>
      <c r="D445" s="58" t="s">
        <v>384</v>
      </c>
      <c r="E445" s="4" t="s">
        <v>120</v>
      </c>
      <c r="F445" s="4" t="s">
        <v>120</v>
      </c>
    </row>
    <row r="446" spans="1:121" s="56" customFormat="1" ht="25.5" customHeight="1" x14ac:dyDescent="0.25">
      <c r="A446" s="18" t="s">
        <v>388</v>
      </c>
      <c r="B446" s="131" t="s">
        <v>400</v>
      </c>
      <c r="C446" s="52">
        <v>5100</v>
      </c>
      <c r="D446" s="58" t="s">
        <v>384</v>
      </c>
      <c r="E446" s="4" t="s">
        <v>26</v>
      </c>
      <c r="F446" s="4" t="s">
        <v>26</v>
      </c>
    </row>
    <row r="447" spans="1:121" s="56" customFormat="1" ht="25.5" customHeight="1" x14ac:dyDescent="0.25">
      <c r="A447" s="18" t="s">
        <v>389</v>
      </c>
      <c r="B447" s="131" t="s">
        <v>400</v>
      </c>
      <c r="C447" s="52">
        <v>12720</v>
      </c>
      <c r="D447" s="58" t="s">
        <v>384</v>
      </c>
      <c r="E447" s="4" t="s">
        <v>26</v>
      </c>
      <c r="F447" s="4" t="s">
        <v>26</v>
      </c>
    </row>
    <row r="448" spans="1:121" s="56" customFormat="1" ht="25.5" customHeight="1" x14ac:dyDescent="0.25">
      <c r="A448" s="88" t="s">
        <v>406</v>
      </c>
      <c r="B448" s="97" t="s">
        <v>260</v>
      </c>
      <c r="C448" s="132">
        <f>1800/1.19+145/1.19+120/1.19</f>
        <v>1735.2941176470588</v>
      </c>
      <c r="D448" s="58" t="s">
        <v>384</v>
      </c>
      <c r="E448" s="4" t="s">
        <v>26</v>
      </c>
      <c r="F448" s="4" t="s">
        <v>26</v>
      </c>
    </row>
    <row r="449" spans="1:220" s="56" customFormat="1" ht="25.5" customHeight="1" x14ac:dyDescent="0.25">
      <c r="A449" s="57" t="s">
        <v>417</v>
      </c>
      <c r="B449" s="97" t="s">
        <v>260</v>
      </c>
      <c r="C449" s="132">
        <f>1050/1.19</f>
        <v>882.35294117647061</v>
      </c>
      <c r="D449" s="58" t="s">
        <v>384</v>
      </c>
      <c r="E449" s="58" t="s">
        <v>26</v>
      </c>
      <c r="F449" s="58" t="s">
        <v>26</v>
      </c>
    </row>
    <row r="450" spans="1:220" s="56" customFormat="1" ht="25.5" customHeight="1" x14ac:dyDescent="0.25">
      <c r="A450" s="57" t="s">
        <v>428</v>
      </c>
      <c r="B450" s="97" t="s">
        <v>427</v>
      </c>
      <c r="C450" s="132">
        <v>60</v>
      </c>
      <c r="D450" s="58" t="s">
        <v>384</v>
      </c>
      <c r="E450" s="4" t="s">
        <v>26</v>
      </c>
      <c r="F450" s="4" t="s">
        <v>26</v>
      </c>
    </row>
    <row r="451" spans="1:220" s="56" customFormat="1" ht="25.5" customHeight="1" x14ac:dyDescent="0.25">
      <c r="A451" s="57" t="s">
        <v>514</v>
      </c>
      <c r="B451" s="97" t="s">
        <v>516</v>
      </c>
      <c r="C451" s="59">
        <f>1070/1.19+1131</f>
        <v>2030.1596638655462</v>
      </c>
      <c r="D451" s="58" t="s">
        <v>384</v>
      </c>
      <c r="E451" s="4" t="s">
        <v>10</v>
      </c>
      <c r="F451" s="4" t="s">
        <v>10</v>
      </c>
    </row>
    <row r="452" spans="1:220" s="56" customFormat="1" ht="25.5" customHeight="1" x14ac:dyDescent="0.25">
      <c r="A452" s="57" t="s">
        <v>515</v>
      </c>
      <c r="B452" s="97"/>
      <c r="C452" s="59">
        <f>(24+12+6)/1.19</f>
        <v>35.294117647058826</v>
      </c>
      <c r="D452" s="58" t="s">
        <v>384</v>
      </c>
      <c r="E452" s="4" t="s">
        <v>10</v>
      </c>
      <c r="F452" s="4" t="s">
        <v>10</v>
      </c>
    </row>
    <row r="453" spans="1:220" s="56" customFormat="1" ht="25.5" customHeight="1" x14ac:dyDescent="0.25">
      <c r="A453" s="57" t="s">
        <v>418</v>
      </c>
      <c r="B453" s="97"/>
      <c r="C453" s="132">
        <v>100</v>
      </c>
      <c r="D453" s="58" t="s">
        <v>384</v>
      </c>
      <c r="E453" s="58"/>
      <c r="F453" s="58"/>
    </row>
    <row r="454" spans="1:220" s="5" customFormat="1" ht="29.25" customHeight="1" x14ac:dyDescent="0.25">
      <c r="A454" s="44"/>
      <c r="B454" s="71"/>
      <c r="C454" s="133"/>
      <c r="D454" s="26"/>
      <c r="E454" s="27"/>
      <c r="F454" s="27"/>
    </row>
    <row r="455" spans="1:220" s="56" customFormat="1" ht="30" customHeight="1" x14ac:dyDescent="0.25">
      <c r="A455" s="104" t="s">
        <v>340</v>
      </c>
      <c r="B455" s="71"/>
      <c r="C455" s="45"/>
      <c r="D455" s="26"/>
      <c r="E455" s="26"/>
      <c r="F455" s="26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</row>
    <row r="456" spans="1:220" s="56" customFormat="1" ht="25.5" customHeight="1" x14ac:dyDescent="0.25">
      <c r="A456" s="57" t="s">
        <v>341</v>
      </c>
      <c r="B456" s="69"/>
      <c r="C456" s="60">
        <v>1026</v>
      </c>
      <c r="D456" s="58" t="s">
        <v>180</v>
      </c>
      <c r="E456" s="58" t="s">
        <v>71</v>
      </c>
      <c r="F456" s="58" t="s">
        <v>71</v>
      </c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</row>
    <row r="457" spans="1:220" s="56" customFormat="1" ht="48" customHeight="1" x14ac:dyDescent="0.25">
      <c r="A457" s="57" t="s">
        <v>342</v>
      </c>
      <c r="B457" s="69"/>
      <c r="C457" s="60">
        <f>25*4.8</f>
        <v>120</v>
      </c>
      <c r="D457" s="58" t="s">
        <v>229</v>
      </c>
      <c r="E457" s="58" t="s">
        <v>14</v>
      </c>
      <c r="F457" s="58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</row>
    <row r="458" spans="1:220" s="56" customFormat="1" ht="22.5" customHeight="1" x14ac:dyDescent="0.25">
      <c r="A458" s="57" t="s">
        <v>483</v>
      </c>
      <c r="B458" s="69"/>
      <c r="C458" s="60">
        <v>2346.2199999999998</v>
      </c>
      <c r="D458" s="58" t="s">
        <v>414</v>
      </c>
      <c r="E458" s="58" t="s">
        <v>26</v>
      </c>
      <c r="F458" s="58" t="s">
        <v>10</v>
      </c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</row>
    <row r="459" spans="1:220" s="56" customFormat="1" x14ac:dyDescent="0.25">
      <c r="A459" s="44"/>
      <c r="B459" s="142"/>
      <c r="C459" s="143"/>
      <c r="D459" s="26"/>
      <c r="E459" s="26"/>
      <c r="F459" s="26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</row>
    <row r="460" spans="1:220" s="56" customFormat="1" ht="30" customHeight="1" x14ac:dyDescent="0.25">
      <c r="A460" s="104" t="s">
        <v>805</v>
      </c>
      <c r="B460" s="71"/>
      <c r="C460" s="45"/>
      <c r="D460" s="26"/>
      <c r="E460" s="26"/>
      <c r="F460" s="26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</row>
    <row r="461" spans="1:220" s="5" customFormat="1" ht="25.5" x14ac:dyDescent="0.25">
      <c r="A461" s="1" t="s">
        <v>813</v>
      </c>
      <c r="B461" s="64"/>
      <c r="C461" s="2"/>
      <c r="D461" s="58"/>
      <c r="E461" s="55"/>
      <c r="F461" s="55"/>
    </row>
    <row r="462" spans="1:220" s="56" customFormat="1" ht="36.75" customHeight="1" x14ac:dyDescent="0.25">
      <c r="A462" s="57" t="s">
        <v>343</v>
      </c>
      <c r="B462" s="134" t="s">
        <v>344</v>
      </c>
      <c r="C462" s="60">
        <v>17226</v>
      </c>
      <c r="D462" s="58" t="s">
        <v>229</v>
      </c>
      <c r="E462" s="58" t="s">
        <v>10</v>
      </c>
      <c r="F462" s="58" t="s">
        <v>11</v>
      </c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</row>
    <row r="463" spans="1:220" s="56" customFormat="1" ht="29.25" customHeight="1" x14ac:dyDescent="0.25">
      <c r="A463" s="57" t="s">
        <v>345</v>
      </c>
      <c r="B463" s="134" t="s">
        <v>244</v>
      </c>
      <c r="C463" s="60">
        <v>2941</v>
      </c>
      <c r="D463" s="58" t="s">
        <v>229</v>
      </c>
      <c r="E463" s="58" t="s">
        <v>11</v>
      </c>
      <c r="F463" s="58" t="s">
        <v>11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</row>
    <row r="464" spans="1:220" s="56" customFormat="1" ht="24" x14ac:dyDescent="0.25">
      <c r="A464" s="57" t="s">
        <v>346</v>
      </c>
      <c r="B464" s="69" t="s">
        <v>347</v>
      </c>
      <c r="C464" s="60">
        <v>2100</v>
      </c>
      <c r="D464" s="58" t="s">
        <v>229</v>
      </c>
      <c r="E464" s="58" t="s">
        <v>11</v>
      </c>
      <c r="F464" s="58" t="s">
        <v>11</v>
      </c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</row>
    <row r="465" spans="1:220" s="56" customFormat="1" ht="24" x14ac:dyDescent="0.25">
      <c r="A465" s="57" t="s">
        <v>348</v>
      </c>
      <c r="B465" s="69" t="s">
        <v>349</v>
      </c>
      <c r="C465" s="60">
        <v>588</v>
      </c>
      <c r="D465" s="58" t="s">
        <v>229</v>
      </c>
      <c r="E465" s="58" t="s">
        <v>11</v>
      </c>
      <c r="F465" s="58" t="s">
        <v>11</v>
      </c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</row>
    <row r="466" spans="1:220" s="56" customFormat="1" ht="24.75" thickBot="1" x14ac:dyDescent="0.3">
      <c r="A466" s="41" t="s">
        <v>350</v>
      </c>
      <c r="B466" s="135" t="s">
        <v>351</v>
      </c>
      <c r="C466" s="81">
        <v>499</v>
      </c>
      <c r="D466" s="39" t="s">
        <v>229</v>
      </c>
      <c r="E466" s="39" t="s">
        <v>11</v>
      </c>
      <c r="F466" s="39" t="s">
        <v>11</v>
      </c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</row>
    <row r="467" spans="1:220" s="56" customFormat="1" ht="29.25" customHeight="1" x14ac:dyDescent="0.25">
      <c r="A467" s="18" t="s">
        <v>742</v>
      </c>
      <c r="B467" s="189" t="s">
        <v>702</v>
      </c>
      <c r="C467" s="102">
        <v>415</v>
      </c>
      <c r="D467" s="4" t="s">
        <v>414</v>
      </c>
      <c r="E467" s="4" t="s">
        <v>161</v>
      </c>
      <c r="F467" s="4" t="s">
        <v>161</v>
      </c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</row>
    <row r="468" spans="1:220" s="56" customFormat="1" x14ac:dyDescent="0.25">
      <c r="A468" s="44"/>
      <c r="B468" s="142"/>
      <c r="C468" s="143"/>
      <c r="D468" s="26"/>
      <c r="E468" s="26"/>
      <c r="F468" s="26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</row>
    <row r="469" spans="1:220" s="56" customFormat="1" x14ac:dyDescent="0.25">
      <c r="A469" s="44"/>
      <c r="B469" s="142"/>
      <c r="C469" s="143"/>
      <c r="D469" s="26"/>
      <c r="E469" s="26"/>
      <c r="F469" s="26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</row>
    <row r="470" spans="1:220" s="56" customFormat="1" ht="30" customHeight="1" x14ac:dyDescent="0.25">
      <c r="A470" s="104" t="s">
        <v>352</v>
      </c>
      <c r="B470" s="71"/>
      <c r="C470" s="45"/>
      <c r="D470" s="26"/>
      <c r="E470" s="26"/>
      <c r="F470" s="26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</row>
    <row r="471" spans="1:220" s="56" customFormat="1" ht="25.5" customHeight="1" x14ac:dyDescent="0.25">
      <c r="A471" s="57" t="s">
        <v>353</v>
      </c>
      <c r="B471" s="69" t="s">
        <v>354</v>
      </c>
      <c r="C471" s="60">
        <v>7000</v>
      </c>
      <c r="D471" s="58" t="s">
        <v>229</v>
      </c>
      <c r="E471" s="58" t="s">
        <v>182</v>
      </c>
      <c r="F471" s="58" t="s">
        <v>242</v>
      </c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</row>
    <row r="472" spans="1:220" s="56" customFormat="1" ht="48" customHeight="1" x14ac:dyDescent="0.25">
      <c r="A472" s="49" t="s">
        <v>355</v>
      </c>
      <c r="B472" s="136" t="s">
        <v>356</v>
      </c>
      <c r="C472" s="50">
        <v>4212</v>
      </c>
      <c r="D472" s="48" t="s">
        <v>229</v>
      </c>
      <c r="E472" s="48" t="s">
        <v>322</v>
      </c>
      <c r="F472" s="48" t="s">
        <v>242</v>
      </c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</row>
    <row r="473" spans="1:220" s="56" customFormat="1" ht="25.5" x14ac:dyDescent="0.25">
      <c r="A473" s="57" t="s">
        <v>357</v>
      </c>
      <c r="B473" s="69" t="s">
        <v>358</v>
      </c>
      <c r="C473" s="60">
        <v>122</v>
      </c>
      <c r="D473" s="58" t="s">
        <v>229</v>
      </c>
      <c r="E473" s="58" t="s">
        <v>70</v>
      </c>
      <c r="F473" s="58" t="s">
        <v>70</v>
      </c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</row>
    <row r="474" spans="1:220" s="56" customFormat="1" ht="25.5" x14ac:dyDescent="0.25">
      <c r="A474" s="57" t="s">
        <v>359</v>
      </c>
      <c r="B474" s="69" t="s">
        <v>358</v>
      </c>
      <c r="C474" s="60">
        <v>50</v>
      </c>
      <c r="D474" s="58" t="s">
        <v>229</v>
      </c>
      <c r="E474" s="58" t="s">
        <v>70</v>
      </c>
      <c r="F474" s="58" t="s">
        <v>70</v>
      </c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</row>
    <row r="475" spans="1:220" s="56" customFormat="1" ht="24" x14ac:dyDescent="0.25">
      <c r="A475" s="57" t="s">
        <v>360</v>
      </c>
      <c r="B475" s="69" t="s">
        <v>361</v>
      </c>
      <c r="C475" s="60">
        <v>678</v>
      </c>
      <c r="D475" s="58" t="s">
        <v>229</v>
      </c>
      <c r="E475" s="58" t="s">
        <v>70</v>
      </c>
      <c r="F475" s="58" t="s">
        <v>70</v>
      </c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</row>
    <row r="476" spans="1:220" s="56" customFormat="1" ht="24" x14ac:dyDescent="0.25">
      <c r="A476" s="57" t="s">
        <v>362</v>
      </c>
      <c r="B476" s="69" t="s">
        <v>363</v>
      </c>
      <c r="C476" s="60">
        <v>192</v>
      </c>
      <c r="D476" s="58" t="s">
        <v>229</v>
      </c>
      <c r="E476" s="58" t="s">
        <v>70</v>
      </c>
      <c r="F476" s="58" t="s">
        <v>70</v>
      </c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</row>
    <row r="477" spans="1:220" s="56" customFormat="1" ht="24" x14ac:dyDescent="0.25">
      <c r="A477" s="57" t="s">
        <v>415</v>
      </c>
      <c r="B477" s="69" t="s">
        <v>416</v>
      </c>
      <c r="C477" s="60">
        <v>1243</v>
      </c>
      <c r="D477" s="58" t="s">
        <v>414</v>
      </c>
      <c r="E477" s="58" t="s">
        <v>26</v>
      </c>
      <c r="F477" s="58" t="s">
        <v>26</v>
      </c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</row>
    <row r="478" spans="1:220" s="56" customFormat="1" ht="24" x14ac:dyDescent="0.25">
      <c r="A478" s="57" t="s">
        <v>415</v>
      </c>
      <c r="B478" s="69" t="s">
        <v>416</v>
      </c>
      <c r="C478" s="60">
        <v>1243</v>
      </c>
      <c r="D478" s="58" t="s">
        <v>414</v>
      </c>
      <c r="E478" s="58" t="s">
        <v>26</v>
      </c>
      <c r="F478" s="58" t="s">
        <v>26</v>
      </c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</row>
    <row r="479" spans="1:220" s="56" customFormat="1" ht="20.25" customHeight="1" x14ac:dyDescent="0.25">
      <c r="A479" s="57" t="s">
        <v>708</v>
      </c>
      <c r="B479" s="69" t="s">
        <v>694</v>
      </c>
      <c r="C479" s="60">
        <v>27000</v>
      </c>
      <c r="D479" s="58" t="s">
        <v>691</v>
      </c>
      <c r="E479" s="58" t="s">
        <v>242</v>
      </c>
      <c r="F479" s="58" t="s">
        <v>161</v>
      </c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</row>
    <row r="480" spans="1:220" s="56" customFormat="1" x14ac:dyDescent="0.25">
      <c r="A480" s="137"/>
      <c r="B480" s="71"/>
      <c r="C480" s="45"/>
      <c r="D480" s="26"/>
      <c r="E480" s="26"/>
      <c r="F480" s="26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</row>
    <row r="481" spans="1:220" s="56" customFormat="1" ht="29.25" customHeight="1" x14ac:dyDescent="0.25">
      <c r="A481" s="137"/>
      <c r="B481" s="71"/>
      <c r="C481" s="45"/>
      <c r="D481" s="26"/>
      <c r="E481" s="26"/>
      <c r="F481" s="26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</row>
    <row r="482" spans="1:220" s="115" customFormat="1" ht="38.25" x14ac:dyDescent="0.25">
      <c r="A482" s="138" t="s">
        <v>806</v>
      </c>
      <c r="B482" s="200"/>
      <c r="C482" s="201"/>
      <c r="D482" s="202"/>
      <c r="E482" s="202"/>
      <c r="F482" s="202"/>
    </row>
    <row r="483" spans="1:220" s="5" customFormat="1" x14ac:dyDescent="0.25">
      <c r="A483" s="1" t="s">
        <v>365</v>
      </c>
      <c r="B483" s="89"/>
      <c r="C483" s="2"/>
      <c r="D483" s="12"/>
      <c r="E483" s="78"/>
      <c r="F483" s="78"/>
    </row>
    <row r="484" spans="1:220" s="76" customFormat="1" ht="30.75" customHeight="1" x14ac:dyDescent="0.25">
      <c r="A484" s="6" t="s">
        <v>366</v>
      </c>
      <c r="B484" s="139" t="s">
        <v>367</v>
      </c>
      <c r="C484" s="28">
        <v>915</v>
      </c>
      <c r="D484" s="46" t="s">
        <v>229</v>
      </c>
      <c r="E484" s="51" t="s">
        <v>368</v>
      </c>
      <c r="F484" s="47" t="s">
        <v>368</v>
      </c>
    </row>
    <row r="485" spans="1:220" s="56" customFormat="1" ht="26.25" customHeight="1" x14ac:dyDescent="0.25">
      <c r="A485" s="44"/>
      <c r="B485" s="142"/>
      <c r="C485" s="143"/>
      <c r="D485" s="26"/>
      <c r="E485" s="26"/>
      <c r="F485" s="26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</row>
    <row r="486" spans="1:220" s="56" customFormat="1" ht="38.25" x14ac:dyDescent="0.25">
      <c r="A486" s="203" t="s">
        <v>807</v>
      </c>
      <c r="B486" s="204" t="s">
        <v>2</v>
      </c>
      <c r="C486" s="140" t="s">
        <v>436</v>
      </c>
      <c r="D486" s="140" t="s">
        <v>4</v>
      </c>
      <c r="E486" s="140" t="s">
        <v>5</v>
      </c>
      <c r="F486" s="140" t="s">
        <v>6</v>
      </c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</row>
    <row r="487" spans="1:220" s="56" customFormat="1" ht="38.25" x14ac:dyDescent="0.25">
      <c r="A487" s="205" t="s">
        <v>437</v>
      </c>
      <c r="B487" s="99" t="s">
        <v>458</v>
      </c>
      <c r="C487" s="24">
        <v>24555</v>
      </c>
      <c r="D487" s="140" t="s">
        <v>263</v>
      </c>
      <c r="E487" s="206"/>
      <c r="F487" s="206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</row>
    <row r="488" spans="1:220" s="56" customFormat="1" x14ac:dyDescent="0.25">
      <c r="A488" s="207" t="s">
        <v>438</v>
      </c>
      <c r="B488" s="208" t="s">
        <v>439</v>
      </c>
      <c r="C488" s="141">
        <v>2530</v>
      </c>
      <c r="D488" s="141" t="s">
        <v>263</v>
      </c>
      <c r="E488" s="209" t="s">
        <v>26</v>
      </c>
      <c r="F488" s="209" t="s">
        <v>10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</row>
    <row r="489" spans="1:220" s="56" customFormat="1" x14ac:dyDescent="0.25">
      <c r="A489" s="207" t="s">
        <v>440</v>
      </c>
      <c r="B489" s="208" t="s">
        <v>441</v>
      </c>
      <c r="C489" s="141">
        <v>123</v>
      </c>
      <c r="D489" s="141" t="s">
        <v>263</v>
      </c>
      <c r="E489" s="209" t="s">
        <v>26</v>
      </c>
      <c r="F489" s="209" t="s">
        <v>10</v>
      </c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</row>
    <row r="490" spans="1:220" s="56" customFormat="1" x14ac:dyDescent="0.25">
      <c r="A490" s="207" t="s">
        <v>442</v>
      </c>
      <c r="B490" s="208" t="s">
        <v>458</v>
      </c>
      <c r="C490" s="141">
        <v>2000</v>
      </c>
      <c r="D490" s="141" t="s">
        <v>263</v>
      </c>
      <c r="E490" s="209" t="s">
        <v>26</v>
      </c>
      <c r="F490" s="209" t="s">
        <v>10</v>
      </c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</row>
    <row r="491" spans="1:220" s="56" customFormat="1" x14ac:dyDescent="0.25">
      <c r="A491" s="207" t="s">
        <v>444</v>
      </c>
      <c r="B491" s="208" t="s">
        <v>458</v>
      </c>
      <c r="C491" s="141">
        <v>666</v>
      </c>
      <c r="D491" s="141" t="s">
        <v>263</v>
      </c>
      <c r="E491" s="209" t="s">
        <v>26</v>
      </c>
      <c r="F491" s="209" t="s">
        <v>10</v>
      </c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</row>
    <row r="492" spans="1:220" s="56" customFormat="1" x14ac:dyDescent="0.25">
      <c r="A492" s="207" t="s">
        <v>443</v>
      </c>
      <c r="B492" s="208" t="s">
        <v>458</v>
      </c>
      <c r="C492" s="141">
        <v>8800</v>
      </c>
      <c r="D492" s="141">
        <v>8800</v>
      </c>
      <c r="E492" s="209" t="s">
        <v>26</v>
      </c>
      <c r="F492" s="209" t="s">
        <v>10</v>
      </c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</row>
    <row r="493" spans="1:220" s="56" customFormat="1" ht="25.5" x14ac:dyDescent="0.25">
      <c r="A493" s="210" t="s">
        <v>456</v>
      </c>
      <c r="B493" s="211" t="s">
        <v>457</v>
      </c>
      <c r="C493" s="141">
        <f>1760+2770</f>
        <v>4530</v>
      </c>
      <c r="D493" s="141" t="s">
        <v>263</v>
      </c>
      <c r="E493" s="209" t="s">
        <v>26</v>
      </c>
      <c r="F493" s="209" t="s">
        <v>10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</row>
    <row r="494" spans="1:220" s="56" customFormat="1" ht="38.25" x14ac:dyDescent="0.25">
      <c r="A494" s="29" t="s">
        <v>445</v>
      </c>
      <c r="B494" s="97" t="s">
        <v>446</v>
      </c>
      <c r="C494" s="59">
        <v>49100</v>
      </c>
      <c r="D494" s="141" t="s">
        <v>263</v>
      </c>
      <c r="E494" s="209" t="s">
        <v>26</v>
      </c>
      <c r="F494" s="209" t="s">
        <v>10</v>
      </c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</row>
    <row r="495" spans="1:220" s="56" customFormat="1" ht="27.75" customHeight="1" x14ac:dyDescent="0.25">
      <c r="A495" s="29" t="s">
        <v>607</v>
      </c>
      <c r="B495" s="69" t="s">
        <v>608</v>
      </c>
      <c r="C495" s="59">
        <v>600</v>
      </c>
      <c r="D495" s="141" t="s">
        <v>263</v>
      </c>
      <c r="E495" s="209" t="s">
        <v>182</v>
      </c>
      <c r="F495" s="209" t="s">
        <v>242</v>
      </c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</row>
    <row r="496" spans="1:220" s="5" customFormat="1" x14ac:dyDescent="0.25">
      <c r="A496" s="57" t="s">
        <v>675</v>
      </c>
      <c r="B496" s="64"/>
      <c r="C496" s="2">
        <v>1090</v>
      </c>
      <c r="D496" s="141" t="s">
        <v>263</v>
      </c>
      <c r="E496" s="55" t="s">
        <v>242</v>
      </c>
      <c r="F496" s="55" t="s">
        <v>242</v>
      </c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56"/>
      <c r="DH496" s="56"/>
      <c r="DI496" s="56"/>
      <c r="DJ496" s="56"/>
      <c r="DK496" s="56"/>
      <c r="DL496" s="56"/>
      <c r="DM496" s="56"/>
      <c r="DN496" s="56"/>
      <c r="DO496" s="56"/>
      <c r="DP496" s="56"/>
      <c r="DQ496" s="56"/>
    </row>
    <row r="497" spans="1:220" s="5" customFormat="1" x14ac:dyDescent="0.25">
      <c r="A497" s="57" t="s">
        <v>676</v>
      </c>
      <c r="B497" s="64" t="s">
        <v>656</v>
      </c>
      <c r="C497" s="2">
        <v>3600</v>
      </c>
      <c r="D497" s="141" t="s">
        <v>263</v>
      </c>
      <c r="E497" s="55" t="s">
        <v>242</v>
      </c>
      <c r="F497" s="55" t="s">
        <v>242</v>
      </c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56"/>
      <c r="DH497" s="56"/>
      <c r="DI497" s="56"/>
      <c r="DJ497" s="56"/>
      <c r="DK497" s="56"/>
      <c r="DL497" s="56"/>
      <c r="DM497" s="56"/>
      <c r="DN497" s="56"/>
      <c r="DO497" s="56"/>
      <c r="DP497" s="56"/>
      <c r="DQ497" s="56"/>
    </row>
    <row r="498" spans="1:220" s="5" customFormat="1" x14ac:dyDescent="0.25">
      <c r="A498" s="57" t="s">
        <v>720</v>
      </c>
      <c r="B498" s="64" t="s">
        <v>262</v>
      </c>
      <c r="C498" s="2"/>
      <c r="D498" s="141" t="s">
        <v>263</v>
      </c>
      <c r="E498" s="55" t="s">
        <v>161</v>
      </c>
      <c r="F498" s="55" t="s">
        <v>161</v>
      </c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</row>
    <row r="499" spans="1:220" s="5" customFormat="1" x14ac:dyDescent="0.25">
      <c r="A499" s="57" t="s">
        <v>719</v>
      </c>
      <c r="B499" s="64" t="s">
        <v>656</v>
      </c>
      <c r="C499" s="2">
        <v>28000</v>
      </c>
      <c r="D499" s="141" t="s">
        <v>263</v>
      </c>
      <c r="E499" s="55" t="s">
        <v>161</v>
      </c>
      <c r="F499" s="55" t="s">
        <v>161</v>
      </c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</row>
    <row r="500" spans="1:220" s="5" customFormat="1" ht="24" x14ac:dyDescent="0.25">
      <c r="A500" s="57" t="s">
        <v>779</v>
      </c>
      <c r="B500" s="64" t="s">
        <v>696</v>
      </c>
      <c r="C500" s="2">
        <v>24825</v>
      </c>
      <c r="D500" s="141" t="s">
        <v>263</v>
      </c>
      <c r="E500" s="55" t="s">
        <v>161</v>
      </c>
      <c r="F500" s="55" t="s">
        <v>161</v>
      </c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56"/>
      <c r="DH500" s="56"/>
      <c r="DI500" s="56"/>
      <c r="DJ500" s="56"/>
      <c r="DK500" s="56"/>
      <c r="DL500" s="56"/>
      <c r="DM500" s="56"/>
      <c r="DN500" s="56"/>
      <c r="DO500" s="56"/>
      <c r="DP500" s="56"/>
      <c r="DQ500" s="56"/>
    </row>
    <row r="501" spans="1:220" s="5" customFormat="1" x14ac:dyDescent="0.25">
      <c r="A501" s="1" t="s">
        <v>781</v>
      </c>
      <c r="B501" s="89"/>
      <c r="C501" s="100"/>
      <c r="D501" s="141"/>
      <c r="E501" s="55"/>
      <c r="F501" s="55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56"/>
      <c r="DH501" s="56"/>
      <c r="DI501" s="56"/>
      <c r="DJ501" s="56"/>
      <c r="DK501" s="56"/>
      <c r="DL501" s="56"/>
      <c r="DM501" s="56"/>
      <c r="DN501" s="56"/>
      <c r="DO501" s="56"/>
      <c r="DP501" s="56"/>
      <c r="DQ501" s="56"/>
    </row>
    <row r="502" spans="1:220" s="5" customFormat="1" ht="24" x14ac:dyDescent="0.25">
      <c r="A502" s="57" t="s">
        <v>780</v>
      </c>
      <c r="B502" s="64" t="s">
        <v>552</v>
      </c>
      <c r="C502" s="2">
        <v>2200</v>
      </c>
      <c r="D502" s="141"/>
      <c r="E502" s="55"/>
      <c r="F502" s="55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</row>
    <row r="503" spans="1:220" s="5" customFormat="1" ht="23.25" customHeight="1" x14ac:dyDescent="0.25">
      <c r="A503" s="1" t="s">
        <v>603</v>
      </c>
      <c r="B503" s="64" t="s">
        <v>169</v>
      </c>
      <c r="C503" s="2"/>
      <c r="D503" s="58"/>
      <c r="E503" s="55"/>
      <c r="F503" s="55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56"/>
      <c r="DH503" s="56"/>
      <c r="DI503" s="56"/>
      <c r="DJ503" s="56"/>
      <c r="DK503" s="56"/>
      <c r="DL503" s="56"/>
      <c r="DM503" s="56"/>
      <c r="DN503" s="56"/>
      <c r="DO503" s="56"/>
      <c r="DP503" s="56"/>
      <c r="DQ503" s="56"/>
    </row>
    <row r="504" spans="1:220" s="5" customFormat="1" ht="21" customHeight="1" x14ac:dyDescent="0.25">
      <c r="A504" s="57" t="s">
        <v>604</v>
      </c>
      <c r="B504" s="64"/>
      <c r="C504" s="2">
        <v>492.46</v>
      </c>
      <c r="D504" s="58" t="s">
        <v>9</v>
      </c>
      <c r="E504" s="55" t="s">
        <v>182</v>
      </c>
      <c r="F504" s="55" t="s">
        <v>242</v>
      </c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56"/>
      <c r="DH504" s="56"/>
      <c r="DI504" s="56"/>
      <c r="DJ504" s="56"/>
      <c r="DK504" s="56"/>
      <c r="DL504" s="56"/>
      <c r="DM504" s="56"/>
      <c r="DN504" s="56"/>
      <c r="DO504" s="56"/>
      <c r="DP504" s="56"/>
      <c r="DQ504" s="56"/>
    </row>
    <row r="505" spans="1:220" s="5" customFormat="1" ht="24" customHeight="1" x14ac:dyDescent="0.25">
      <c r="A505" s="57" t="s">
        <v>768</v>
      </c>
      <c r="B505" s="64"/>
      <c r="C505" s="2">
        <v>500</v>
      </c>
      <c r="D505" s="58" t="s">
        <v>9</v>
      </c>
      <c r="E505" s="55" t="s">
        <v>161</v>
      </c>
      <c r="F505" s="55" t="s">
        <v>161</v>
      </c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56"/>
      <c r="DH505" s="56"/>
      <c r="DI505" s="56"/>
      <c r="DJ505" s="56"/>
      <c r="DK505" s="56"/>
      <c r="DL505" s="56"/>
      <c r="DM505" s="56"/>
      <c r="DN505" s="56"/>
      <c r="DO505" s="56"/>
      <c r="DP505" s="56"/>
      <c r="DQ505" s="56"/>
    </row>
    <row r="506" spans="1:220" s="56" customFormat="1" ht="24" customHeight="1" x14ac:dyDescent="0.25">
      <c r="A506" s="44"/>
      <c r="B506" s="142"/>
      <c r="C506" s="143"/>
      <c r="D506" s="26"/>
      <c r="E506" s="26"/>
      <c r="F506" s="26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</row>
    <row r="507" spans="1:220" s="56" customFormat="1" ht="38.25" x14ac:dyDescent="0.25">
      <c r="A507" s="203" t="s">
        <v>646</v>
      </c>
      <c r="B507" s="204" t="s">
        <v>2</v>
      </c>
      <c r="C507" s="140" t="s">
        <v>436</v>
      </c>
      <c r="D507" s="140" t="s">
        <v>4</v>
      </c>
      <c r="E507" s="140" t="s">
        <v>5</v>
      </c>
      <c r="F507" s="140" t="s">
        <v>6</v>
      </c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</row>
    <row r="508" spans="1:220" s="56" customFormat="1" ht="25.5" customHeight="1" x14ac:dyDescent="0.25">
      <c r="A508" s="57" t="s">
        <v>647</v>
      </c>
      <c r="B508" s="69"/>
      <c r="C508" s="16">
        <v>29094</v>
      </c>
      <c r="D508" s="58" t="s">
        <v>414</v>
      </c>
      <c r="E508" s="58" t="s">
        <v>242</v>
      </c>
      <c r="F508" s="58" t="s">
        <v>70</v>
      </c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</row>
    <row r="509" spans="1:220" s="56" customFormat="1" ht="25.5" customHeight="1" x14ac:dyDescent="0.25">
      <c r="A509" s="82" t="s">
        <v>786</v>
      </c>
      <c r="B509" s="117"/>
      <c r="C509" s="50">
        <v>23517</v>
      </c>
      <c r="D509" s="48"/>
      <c r="E509" s="48" t="s">
        <v>242</v>
      </c>
      <c r="F509" s="48" t="s">
        <v>161</v>
      </c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</row>
    <row r="510" spans="1:220" s="56" customFormat="1" ht="25.5" customHeight="1" x14ac:dyDescent="0.25">
      <c r="A510" s="82"/>
      <c r="B510" s="117"/>
      <c r="C510" s="50"/>
      <c r="D510" s="48"/>
      <c r="E510" s="48"/>
      <c r="F510" s="48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</row>
    <row r="511" spans="1:220" s="56" customFormat="1" ht="20.25" customHeight="1" x14ac:dyDescent="0.25">
      <c r="A511" s="49" t="s">
        <v>648</v>
      </c>
      <c r="B511" s="136"/>
      <c r="C511" s="50">
        <v>12682</v>
      </c>
      <c r="D511" s="48" t="s">
        <v>414</v>
      </c>
      <c r="E511" s="48" t="s">
        <v>242</v>
      </c>
      <c r="F511" s="48" t="s">
        <v>70</v>
      </c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</row>
    <row r="512" spans="1:220" s="56" customFormat="1" ht="21.75" customHeight="1" x14ac:dyDescent="0.25">
      <c r="A512" s="57" t="s">
        <v>785</v>
      </c>
      <c r="B512" s="69"/>
      <c r="C512" s="16">
        <v>5370</v>
      </c>
      <c r="D512" s="58" t="s">
        <v>414</v>
      </c>
      <c r="E512" s="58" t="s">
        <v>242</v>
      </c>
      <c r="F512" s="58" t="s">
        <v>161</v>
      </c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</row>
    <row r="513" spans="1:220" s="56" customFormat="1" x14ac:dyDescent="0.25">
      <c r="A513" s="57" t="s">
        <v>649</v>
      </c>
      <c r="B513" s="69"/>
      <c r="C513" s="60">
        <v>7835</v>
      </c>
      <c r="D513" s="58" t="s">
        <v>414</v>
      </c>
      <c r="E513" s="58" t="s">
        <v>242</v>
      </c>
      <c r="F513" s="58" t="s">
        <v>70</v>
      </c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</row>
    <row r="514" spans="1:220" s="56" customFormat="1" x14ac:dyDescent="0.25">
      <c r="A514" s="57" t="s">
        <v>650</v>
      </c>
      <c r="B514" s="69"/>
      <c r="C514" s="60">
        <v>31564</v>
      </c>
      <c r="D514" s="58" t="s">
        <v>414</v>
      </c>
      <c r="E514" s="58" t="s">
        <v>242</v>
      </c>
      <c r="F514" s="58" t="s">
        <v>70</v>
      </c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</row>
    <row r="515" spans="1:220" s="56" customFormat="1" ht="24" x14ac:dyDescent="0.25">
      <c r="A515" s="57" t="s">
        <v>651</v>
      </c>
      <c r="B515" s="69" t="s">
        <v>788</v>
      </c>
      <c r="C515" s="16">
        <v>66203</v>
      </c>
      <c r="D515" s="58" t="s">
        <v>414</v>
      </c>
      <c r="E515" s="58" t="s">
        <v>242</v>
      </c>
      <c r="F515" s="58" t="s">
        <v>70</v>
      </c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</row>
    <row r="516" spans="1:220" s="56" customFormat="1" ht="24.75" customHeight="1" x14ac:dyDescent="0.25">
      <c r="A516" s="83" t="s">
        <v>787</v>
      </c>
      <c r="B516" s="69"/>
      <c r="C516" s="60">
        <v>88810</v>
      </c>
      <c r="D516" s="58"/>
      <c r="E516" s="58" t="s">
        <v>242</v>
      </c>
      <c r="F516" s="58" t="s">
        <v>161</v>
      </c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</row>
    <row r="517" spans="1:220" s="56" customFormat="1" ht="21" customHeight="1" x14ac:dyDescent="0.25">
      <c r="A517" s="83"/>
      <c r="B517" s="69"/>
      <c r="C517" s="60"/>
      <c r="D517" s="58"/>
      <c r="E517" s="58"/>
      <c r="F517" s="58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</row>
    <row r="518" spans="1:220" s="56" customFormat="1" x14ac:dyDescent="0.25">
      <c r="A518" s="57" t="s">
        <v>652</v>
      </c>
      <c r="B518" s="69"/>
      <c r="C518" s="60">
        <v>32932</v>
      </c>
      <c r="D518" s="58" t="s">
        <v>414</v>
      </c>
      <c r="E518" s="58" t="s">
        <v>242</v>
      </c>
      <c r="F518" s="58" t="s">
        <v>70</v>
      </c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</row>
    <row r="519" spans="1:220" s="56" customFormat="1" x14ac:dyDescent="0.25">
      <c r="A519" s="57"/>
      <c r="B519" s="69"/>
      <c r="C519" s="60"/>
      <c r="D519" s="58"/>
      <c r="E519" s="58"/>
      <c r="F519" s="58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</row>
    <row r="520" spans="1:220" s="56" customFormat="1" ht="36" x14ac:dyDescent="0.25">
      <c r="A520" s="57" t="s">
        <v>653</v>
      </c>
      <c r="B520" s="69" t="s">
        <v>654</v>
      </c>
      <c r="C520" s="60">
        <v>3413</v>
      </c>
      <c r="D520" s="58" t="s">
        <v>414</v>
      </c>
      <c r="E520" s="58" t="s">
        <v>242</v>
      </c>
      <c r="F520" s="58" t="s">
        <v>70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</row>
    <row r="521" spans="1:220" s="56" customFormat="1" ht="18" customHeight="1" x14ac:dyDescent="0.25">
      <c r="A521" s="57" t="s">
        <v>655</v>
      </c>
      <c r="B521" s="69"/>
      <c r="C521" s="16">
        <v>6290</v>
      </c>
      <c r="D521" s="58" t="s">
        <v>414</v>
      </c>
      <c r="E521" s="58" t="s">
        <v>242</v>
      </c>
      <c r="F521" s="58" t="s">
        <v>161</v>
      </c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</row>
    <row r="522" spans="1:220" s="56" customFormat="1" x14ac:dyDescent="0.25">
      <c r="A522" s="44"/>
      <c r="B522" s="142"/>
      <c r="C522" s="143"/>
      <c r="D522" s="26"/>
      <c r="E522" s="26"/>
      <c r="F522" s="26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</row>
    <row r="523" spans="1:220" s="56" customFormat="1" x14ac:dyDescent="0.25">
      <c r="A523" s="44"/>
      <c r="B523" s="142"/>
      <c r="C523" s="143"/>
      <c r="D523" s="26"/>
      <c r="E523" s="26"/>
      <c r="F523" s="26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</row>
    <row r="524" spans="1:220" s="56" customFormat="1" ht="38.25" x14ac:dyDescent="0.25">
      <c r="A524" s="203" t="s">
        <v>808</v>
      </c>
      <c r="B524" s="204" t="s">
        <v>2</v>
      </c>
      <c r="C524" s="140" t="s">
        <v>436</v>
      </c>
      <c r="D524" s="140" t="s">
        <v>4</v>
      </c>
      <c r="E524" s="140" t="s">
        <v>5</v>
      </c>
      <c r="F524" s="140" t="s">
        <v>6</v>
      </c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</row>
    <row r="525" spans="1:220" s="56" customFormat="1" ht="34.5" customHeight="1" x14ac:dyDescent="0.25">
      <c r="A525" s="57" t="s">
        <v>658</v>
      </c>
      <c r="B525" s="69" t="s">
        <v>657</v>
      </c>
      <c r="C525" s="60">
        <v>1800</v>
      </c>
      <c r="D525" s="58" t="s">
        <v>414</v>
      </c>
      <c r="E525" s="58" t="s">
        <v>242</v>
      </c>
      <c r="F525" s="58" t="s">
        <v>161</v>
      </c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</row>
    <row r="526" spans="1:220" s="56" customFormat="1" ht="25.5" customHeight="1" x14ac:dyDescent="0.25">
      <c r="A526" s="49" t="s">
        <v>660</v>
      </c>
      <c r="B526" s="136" t="s">
        <v>661</v>
      </c>
      <c r="C526" s="50">
        <v>12554</v>
      </c>
      <c r="D526" s="48" t="s">
        <v>414</v>
      </c>
      <c r="E526" s="48" t="s">
        <v>242</v>
      </c>
      <c r="F526" s="48" t="s">
        <v>161</v>
      </c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</row>
    <row r="527" spans="1:220" s="56" customFormat="1" ht="26.25" customHeight="1" x14ac:dyDescent="0.25">
      <c r="A527" s="57" t="s">
        <v>659</v>
      </c>
      <c r="B527" s="69" t="s">
        <v>552</v>
      </c>
      <c r="C527" s="60">
        <v>2092</v>
      </c>
      <c r="D527" s="58" t="s">
        <v>414</v>
      </c>
      <c r="E527" s="58" t="s">
        <v>242</v>
      </c>
      <c r="F527" s="58" t="s">
        <v>161</v>
      </c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</row>
    <row r="528" spans="1:220" s="56" customFormat="1" ht="24.75" customHeight="1" x14ac:dyDescent="0.25">
      <c r="A528" s="57" t="s">
        <v>686</v>
      </c>
      <c r="B528" s="69"/>
      <c r="C528" s="60"/>
      <c r="D528" s="58" t="s">
        <v>414</v>
      </c>
      <c r="E528" s="58" t="s">
        <v>242</v>
      </c>
      <c r="F528" s="58" t="s">
        <v>161</v>
      </c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</row>
    <row r="529" spans="1:220" s="56" customFormat="1" ht="19.5" customHeight="1" x14ac:dyDescent="0.25">
      <c r="A529" s="57"/>
      <c r="B529" s="69"/>
      <c r="C529" s="60"/>
      <c r="D529" s="58" t="s">
        <v>414</v>
      </c>
      <c r="E529" s="58" t="s">
        <v>242</v>
      </c>
      <c r="F529" s="58" t="s">
        <v>161</v>
      </c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</row>
    <row r="530" spans="1:220" s="56" customFormat="1" x14ac:dyDescent="0.25">
      <c r="A530" s="44"/>
      <c r="B530" s="142"/>
      <c r="C530" s="143"/>
      <c r="D530" s="26"/>
      <c r="E530" s="26"/>
      <c r="F530" s="26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</row>
    <row r="531" spans="1:220" s="56" customFormat="1" ht="38.25" x14ac:dyDescent="0.25">
      <c r="A531" s="203" t="s">
        <v>769</v>
      </c>
      <c r="B531" s="204" t="s">
        <v>2</v>
      </c>
      <c r="C531" s="140" t="s">
        <v>436</v>
      </c>
      <c r="D531" s="140" t="s">
        <v>4</v>
      </c>
      <c r="E531" s="140" t="s">
        <v>5</v>
      </c>
      <c r="F531" s="140" t="s">
        <v>6</v>
      </c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</row>
    <row r="532" spans="1:220" s="56" customFormat="1" ht="25.5" customHeight="1" x14ac:dyDescent="0.25">
      <c r="A532" s="57" t="s">
        <v>770</v>
      </c>
      <c r="B532" s="69" t="s">
        <v>240</v>
      </c>
      <c r="C532" s="60">
        <v>6300</v>
      </c>
      <c r="D532" s="58" t="s">
        <v>414</v>
      </c>
      <c r="E532" s="58" t="s">
        <v>242</v>
      </c>
      <c r="F532" s="58" t="s">
        <v>161</v>
      </c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</row>
    <row r="533" spans="1:220" s="56" customFormat="1" x14ac:dyDescent="0.25">
      <c r="A533" s="44"/>
      <c r="B533" s="142"/>
      <c r="C533" s="143"/>
      <c r="D533" s="26"/>
      <c r="E533" s="26"/>
      <c r="F533" s="26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</row>
    <row r="534" spans="1:220" s="56" customFormat="1" x14ac:dyDescent="0.25">
      <c r="A534" s="44"/>
      <c r="B534" s="142"/>
      <c r="C534" s="143"/>
      <c r="D534" s="26"/>
      <c r="E534" s="26"/>
      <c r="F534" s="26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</row>
    <row r="535" spans="1:220" s="56" customFormat="1" x14ac:dyDescent="0.25">
      <c r="A535" s="44"/>
      <c r="B535" s="142"/>
      <c r="C535" s="143"/>
      <c r="D535" s="26"/>
      <c r="E535" s="26"/>
      <c r="F535" s="26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</row>
    <row r="536" spans="1:220" s="56" customFormat="1" x14ac:dyDescent="0.25">
      <c r="A536" s="44"/>
      <c r="B536" s="142"/>
      <c r="C536" s="143"/>
      <c r="D536" s="26"/>
      <c r="E536" s="26"/>
      <c r="F536" s="26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</row>
    <row r="537" spans="1:220" s="56" customFormat="1" x14ac:dyDescent="0.25">
      <c r="A537" s="44"/>
      <c r="B537" s="142"/>
      <c r="C537" s="143"/>
      <c r="D537" s="26"/>
      <c r="E537" s="26"/>
      <c r="F537" s="26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</row>
    <row r="538" spans="1:220" s="56" customFormat="1" x14ac:dyDescent="0.25">
      <c r="A538" s="44"/>
      <c r="B538" s="142"/>
      <c r="C538" s="143"/>
      <c r="D538" s="26"/>
      <c r="E538" s="26"/>
      <c r="F538" s="26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</row>
    <row r="539" spans="1:220" s="56" customFormat="1" x14ac:dyDescent="0.25">
      <c r="A539" s="44"/>
      <c r="B539" s="142"/>
      <c r="C539" s="143"/>
      <c r="D539" s="26"/>
      <c r="E539" s="26"/>
      <c r="F539" s="26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</row>
    <row r="540" spans="1:220" s="56" customFormat="1" x14ac:dyDescent="0.25">
      <c r="A540" s="44"/>
      <c r="B540" s="142"/>
      <c r="C540" s="143"/>
      <c r="D540" s="26"/>
      <c r="E540" s="26"/>
      <c r="F540" s="26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</row>
    <row r="541" spans="1:220" s="56" customFormat="1" x14ac:dyDescent="0.25">
      <c r="A541" s="44"/>
      <c r="B541" s="142"/>
      <c r="C541" s="143"/>
      <c r="D541" s="26"/>
      <c r="E541" s="26"/>
      <c r="F541" s="26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</row>
    <row r="542" spans="1:220" s="56" customFormat="1" x14ac:dyDescent="0.25">
      <c r="A542" s="44"/>
      <c r="B542" s="142"/>
      <c r="C542" s="143"/>
      <c r="D542" s="26"/>
      <c r="E542" s="26"/>
      <c r="F542" s="26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</row>
    <row r="543" spans="1:220" s="56" customFormat="1" x14ac:dyDescent="0.25">
      <c r="A543" s="44"/>
      <c r="B543" s="142"/>
      <c r="C543" s="143"/>
      <c r="D543" s="26"/>
      <c r="E543" s="26"/>
      <c r="F543" s="26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</row>
    <row r="544" spans="1:220" s="56" customFormat="1" x14ac:dyDescent="0.25">
      <c r="A544" s="44"/>
      <c r="B544" s="142"/>
      <c r="C544" s="143"/>
      <c r="D544" s="26"/>
      <c r="E544" s="26"/>
      <c r="F544" s="26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</row>
    <row r="545" spans="1:220" s="56" customFormat="1" x14ac:dyDescent="0.25">
      <c r="A545" s="44"/>
      <c r="B545" s="142"/>
      <c r="C545" s="143"/>
      <c r="D545" s="26"/>
      <c r="E545" s="26"/>
      <c r="F545" s="26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</row>
    <row r="546" spans="1:220" s="56" customFormat="1" x14ac:dyDescent="0.25">
      <c r="A546" s="44"/>
      <c r="B546" s="142"/>
      <c r="C546" s="143"/>
      <c r="D546" s="26"/>
      <c r="E546" s="26"/>
      <c r="F546" s="26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</row>
    <row r="547" spans="1:220" s="56" customFormat="1" x14ac:dyDescent="0.25">
      <c r="A547" s="44"/>
      <c r="B547" s="142"/>
      <c r="C547" s="143"/>
      <c r="D547" s="26"/>
      <c r="E547" s="26"/>
      <c r="F547" s="26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</row>
    <row r="548" spans="1:220" s="56" customFormat="1" x14ac:dyDescent="0.25">
      <c r="A548" s="44"/>
      <c r="B548" s="142"/>
      <c r="C548" s="143"/>
      <c r="D548" s="26"/>
      <c r="E548" s="26"/>
      <c r="F548" s="26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</row>
    <row r="549" spans="1:220" s="56" customFormat="1" x14ac:dyDescent="0.25">
      <c r="A549" s="44"/>
      <c r="B549" s="142"/>
      <c r="C549" s="143"/>
      <c r="D549" s="26"/>
      <c r="E549" s="26"/>
      <c r="F549" s="26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</row>
    <row r="550" spans="1:220" s="56" customFormat="1" x14ac:dyDescent="0.25">
      <c r="A550" s="44"/>
      <c r="B550" s="142"/>
      <c r="C550" s="143"/>
      <c r="D550" s="26"/>
      <c r="E550" s="26"/>
      <c r="F550" s="26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</row>
    <row r="551" spans="1:220" s="56" customFormat="1" x14ac:dyDescent="0.25">
      <c r="A551" s="44"/>
      <c r="B551" s="142"/>
      <c r="C551" s="143"/>
      <c r="D551" s="26"/>
      <c r="E551" s="26"/>
      <c r="F551" s="26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</row>
    <row r="552" spans="1:220" s="56" customFormat="1" x14ac:dyDescent="0.25">
      <c r="A552" s="44"/>
      <c r="B552" s="142"/>
      <c r="C552" s="143"/>
      <c r="D552" s="26"/>
      <c r="E552" s="26"/>
      <c r="F552" s="26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</row>
    <row r="553" spans="1:220" s="56" customFormat="1" x14ac:dyDescent="0.25">
      <c r="A553" s="44"/>
      <c r="B553" s="142"/>
      <c r="C553" s="143"/>
      <c r="D553" s="26"/>
      <c r="E553" s="26"/>
      <c r="F553" s="26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</row>
    <row r="554" spans="1:220" s="56" customFormat="1" x14ac:dyDescent="0.25">
      <c r="A554" s="44"/>
      <c r="B554" s="142"/>
      <c r="C554" s="143"/>
      <c r="D554" s="26"/>
      <c r="E554" s="26"/>
      <c r="F554" s="26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</row>
    <row r="555" spans="1:220" s="56" customFormat="1" x14ac:dyDescent="0.25">
      <c r="A555" s="44"/>
      <c r="B555" s="142"/>
      <c r="C555" s="143"/>
      <c r="D555" s="26"/>
      <c r="E555" s="26"/>
      <c r="F555" s="26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</row>
    <row r="556" spans="1:220" s="56" customFormat="1" x14ac:dyDescent="0.25">
      <c r="A556" s="44"/>
      <c r="B556" s="142"/>
      <c r="C556" s="143"/>
      <c r="D556" s="26"/>
      <c r="E556" s="26"/>
      <c r="F556" s="26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</row>
    <row r="557" spans="1:220" s="56" customFormat="1" x14ac:dyDescent="0.25">
      <c r="A557" s="44"/>
      <c r="B557" s="142"/>
      <c r="C557" s="143"/>
      <c r="D557" s="26"/>
      <c r="E557" s="26"/>
      <c r="F557" s="26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</row>
    <row r="558" spans="1:220" s="56" customFormat="1" x14ac:dyDescent="0.25">
      <c r="A558" s="44"/>
      <c r="B558" s="142"/>
      <c r="C558" s="143"/>
      <c r="D558" s="26"/>
      <c r="E558" s="26"/>
      <c r="F558" s="26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</row>
    <row r="559" spans="1:220" s="56" customFormat="1" x14ac:dyDescent="0.25">
      <c r="A559" s="44"/>
      <c r="B559" s="142"/>
      <c r="C559" s="143"/>
      <c r="D559" s="26"/>
      <c r="E559" s="26"/>
      <c r="F559" s="26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</row>
    <row r="560" spans="1:220" s="56" customFormat="1" x14ac:dyDescent="0.25">
      <c r="A560" s="44"/>
      <c r="B560" s="142"/>
      <c r="C560" s="143"/>
      <c r="D560" s="26"/>
      <c r="E560" s="26"/>
      <c r="F560" s="26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</row>
    <row r="561" spans="1:220" s="56" customFormat="1" x14ac:dyDescent="0.25">
      <c r="A561" s="44"/>
      <c r="B561" s="142"/>
      <c r="C561" s="143"/>
      <c r="D561" s="26"/>
      <c r="E561" s="26"/>
      <c r="F561" s="26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</row>
    <row r="562" spans="1:220" s="56" customFormat="1" x14ac:dyDescent="0.25">
      <c r="A562" s="44"/>
      <c r="B562" s="142"/>
      <c r="C562" s="143"/>
      <c r="D562" s="26"/>
      <c r="E562" s="26"/>
      <c r="F562" s="26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</row>
    <row r="563" spans="1:220" s="56" customFormat="1" x14ac:dyDescent="0.25">
      <c r="A563" s="44"/>
      <c r="B563" s="142"/>
      <c r="C563" s="143"/>
      <c r="D563" s="26"/>
      <c r="E563" s="26"/>
      <c r="F563" s="26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</row>
    <row r="564" spans="1:220" s="56" customFormat="1" x14ac:dyDescent="0.25">
      <c r="A564" s="44"/>
      <c r="B564" s="142"/>
      <c r="C564" s="143"/>
      <c r="D564" s="26"/>
      <c r="E564" s="26"/>
      <c r="F564" s="26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</row>
    <row r="565" spans="1:220" s="56" customFormat="1" x14ac:dyDescent="0.25">
      <c r="A565" s="44"/>
      <c r="B565" s="142"/>
      <c r="C565" s="143"/>
      <c r="D565" s="26"/>
      <c r="E565" s="26"/>
      <c r="F565" s="26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</row>
    <row r="566" spans="1:220" s="56" customFormat="1" x14ac:dyDescent="0.25">
      <c r="A566" s="44"/>
      <c r="B566" s="142"/>
      <c r="C566" s="143"/>
      <c r="D566" s="26"/>
      <c r="E566" s="26"/>
      <c r="F566" s="26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</row>
    <row r="567" spans="1:220" s="56" customFormat="1" x14ac:dyDescent="0.25">
      <c r="A567" s="44"/>
      <c r="B567" s="142"/>
      <c r="C567" s="143"/>
      <c r="D567" s="26"/>
      <c r="E567" s="26"/>
      <c r="F567" s="26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</row>
    <row r="568" spans="1:220" s="56" customFormat="1" x14ac:dyDescent="0.25">
      <c r="A568" s="44"/>
      <c r="B568" s="142"/>
      <c r="C568" s="143"/>
      <c r="D568" s="26"/>
      <c r="E568" s="26"/>
      <c r="F568" s="26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</row>
    <row r="569" spans="1:220" s="56" customFormat="1" x14ac:dyDescent="0.25">
      <c r="A569" s="44"/>
      <c r="B569" s="142"/>
      <c r="C569" s="143"/>
      <c r="D569" s="26"/>
      <c r="E569" s="26"/>
      <c r="F569" s="26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</row>
    <row r="570" spans="1:220" s="56" customFormat="1" x14ac:dyDescent="0.25">
      <c r="A570" s="44"/>
      <c r="B570" s="142"/>
      <c r="C570" s="143"/>
      <c r="D570" s="26"/>
      <c r="E570" s="26"/>
      <c r="F570" s="26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</row>
    <row r="571" spans="1:220" s="56" customFormat="1" x14ac:dyDescent="0.25">
      <c r="A571" s="44"/>
      <c r="B571" s="142"/>
      <c r="C571" s="143"/>
      <c r="D571" s="26"/>
      <c r="E571" s="26"/>
      <c r="F571" s="26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</row>
    <row r="572" spans="1:220" s="56" customFormat="1" x14ac:dyDescent="0.25">
      <c r="A572" s="44"/>
      <c r="B572" s="142"/>
      <c r="C572" s="143"/>
      <c r="D572" s="26"/>
      <c r="E572" s="26"/>
      <c r="F572" s="26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</row>
    <row r="573" spans="1:220" s="56" customFormat="1" x14ac:dyDescent="0.25">
      <c r="A573" s="44"/>
      <c r="B573" s="142"/>
      <c r="C573" s="143"/>
      <c r="D573" s="26"/>
      <c r="E573" s="26"/>
      <c r="F573" s="26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</row>
    <row r="574" spans="1:220" s="56" customFormat="1" x14ac:dyDescent="0.25">
      <c r="A574" s="44"/>
      <c r="B574" s="142"/>
      <c r="C574" s="143"/>
      <c r="D574" s="26"/>
      <c r="E574" s="26"/>
      <c r="F574" s="26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</row>
    <row r="575" spans="1:220" s="56" customFormat="1" x14ac:dyDescent="0.25">
      <c r="A575" s="44"/>
      <c r="B575" s="142"/>
      <c r="C575" s="143"/>
      <c r="D575" s="26"/>
      <c r="E575" s="26"/>
      <c r="F575" s="26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</row>
    <row r="576" spans="1:220" s="56" customFormat="1" x14ac:dyDescent="0.25">
      <c r="A576" s="44"/>
      <c r="B576" s="142"/>
      <c r="C576" s="143"/>
      <c r="D576" s="26"/>
      <c r="E576" s="26"/>
      <c r="F576" s="26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</row>
    <row r="577" spans="1:220" s="56" customFormat="1" x14ac:dyDescent="0.25">
      <c r="A577" s="44"/>
      <c r="B577" s="142"/>
      <c r="C577" s="143"/>
      <c r="D577" s="26"/>
      <c r="E577" s="26"/>
      <c r="F577" s="26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</row>
    <row r="578" spans="1:220" s="56" customFormat="1" x14ac:dyDescent="0.25">
      <c r="A578" s="44"/>
      <c r="B578" s="142"/>
      <c r="C578" s="143"/>
      <c r="D578" s="26"/>
      <c r="E578" s="26"/>
      <c r="F578" s="26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</row>
    <row r="579" spans="1:220" s="56" customFormat="1" x14ac:dyDescent="0.25">
      <c r="A579" s="44"/>
      <c r="B579" s="142"/>
      <c r="C579" s="143"/>
      <c r="D579" s="26"/>
      <c r="E579" s="26"/>
      <c r="F579" s="26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</row>
    <row r="580" spans="1:220" s="56" customFormat="1" x14ac:dyDescent="0.25">
      <c r="A580" s="44"/>
      <c r="B580" s="142"/>
      <c r="C580" s="143"/>
      <c r="D580" s="26"/>
      <c r="E580" s="26"/>
      <c r="F580" s="26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</row>
    <row r="581" spans="1:220" s="56" customFormat="1" x14ac:dyDescent="0.25">
      <c r="A581" s="44"/>
      <c r="B581" s="142"/>
      <c r="C581" s="143"/>
      <c r="D581" s="26"/>
      <c r="E581" s="26"/>
      <c r="F581" s="26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</row>
    <row r="582" spans="1:220" s="56" customFormat="1" x14ac:dyDescent="0.25">
      <c r="A582" s="44"/>
      <c r="B582" s="142"/>
      <c r="C582" s="143"/>
      <c r="D582" s="26"/>
      <c r="E582" s="26"/>
      <c r="F582" s="26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</row>
    <row r="583" spans="1:220" s="56" customFormat="1" x14ac:dyDescent="0.25">
      <c r="A583" s="44"/>
      <c r="B583" s="142"/>
      <c r="C583" s="143"/>
      <c r="D583" s="26"/>
      <c r="E583" s="26"/>
      <c r="F583" s="26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</row>
    <row r="584" spans="1:220" s="56" customFormat="1" x14ac:dyDescent="0.25">
      <c r="A584" s="44"/>
      <c r="B584" s="142"/>
      <c r="C584" s="143"/>
      <c r="D584" s="26"/>
      <c r="E584" s="26"/>
      <c r="F584" s="26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</row>
    <row r="585" spans="1:220" s="56" customFormat="1" x14ac:dyDescent="0.25">
      <c r="A585" s="44"/>
      <c r="B585" s="142"/>
      <c r="C585" s="143"/>
      <c r="D585" s="26"/>
      <c r="E585" s="26"/>
      <c r="F585" s="26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</row>
    <row r="586" spans="1:220" s="56" customFormat="1" x14ac:dyDescent="0.25">
      <c r="A586" s="44"/>
      <c r="B586" s="142"/>
      <c r="C586" s="143"/>
      <c r="D586" s="26"/>
      <c r="E586" s="26"/>
      <c r="F586" s="26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</row>
    <row r="587" spans="1:220" s="56" customFormat="1" x14ac:dyDescent="0.25">
      <c r="A587" s="44"/>
      <c r="B587" s="142"/>
      <c r="C587" s="143"/>
      <c r="D587" s="26"/>
      <c r="E587" s="26"/>
      <c r="F587" s="26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</row>
    <row r="588" spans="1:220" s="56" customFormat="1" x14ac:dyDescent="0.25">
      <c r="A588" s="44"/>
      <c r="B588" s="142"/>
      <c r="C588" s="143"/>
      <c r="D588" s="26"/>
      <c r="E588" s="26"/>
      <c r="F588" s="26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</row>
    <row r="589" spans="1:220" s="56" customFormat="1" x14ac:dyDescent="0.25">
      <c r="A589" s="44"/>
      <c r="B589" s="142"/>
      <c r="C589" s="143"/>
      <c r="D589" s="26"/>
      <c r="E589" s="26"/>
      <c r="F589" s="26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</row>
    <row r="590" spans="1:220" s="56" customFormat="1" x14ac:dyDescent="0.25">
      <c r="A590" s="44"/>
      <c r="B590" s="142"/>
      <c r="C590" s="143"/>
      <c r="D590" s="26"/>
      <c r="E590" s="26"/>
      <c r="F590" s="26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</row>
    <row r="591" spans="1:220" s="56" customFormat="1" x14ac:dyDescent="0.25">
      <c r="A591" s="44"/>
      <c r="B591" s="142"/>
      <c r="C591" s="143"/>
      <c r="D591" s="26"/>
      <c r="E591" s="26"/>
      <c r="F591" s="26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</row>
    <row r="592" spans="1:220" s="56" customFormat="1" x14ac:dyDescent="0.25">
      <c r="A592" s="44"/>
      <c r="B592" s="142"/>
      <c r="C592" s="143"/>
      <c r="D592" s="26"/>
      <c r="E592" s="26"/>
      <c r="F592" s="26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</row>
    <row r="593" spans="1:220" s="56" customFormat="1" x14ac:dyDescent="0.25">
      <c r="A593" s="44"/>
      <c r="B593" s="142"/>
      <c r="C593" s="143"/>
      <c r="D593" s="26"/>
      <c r="E593" s="26"/>
      <c r="F593" s="26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</row>
    <row r="594" spans="1:220" s="56" customFormat="1" x14ac:dyDescent="0.25">
      <c r="A594" s="44"/>
      <c r="B594" s="142"/>
      <c r="C594" s="143"/>
      <c r="D594" s="26"/>
      <c r="E594" s="26"/>
      <c r="F594" s="26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</row>
    <row r="595" spans="1:220" s="56" customFormat="1" x14ac:dyDescent="0.25">
      <c r="A595" s="44"/>
      <c r="B595" s="142"/>
      <c r="C595" s="143"/>
      <c r="D595" s="26"/>
      <c r="E595" s="26"/>
      <c r="F595" s="26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</row>
    <row r="596" spans="1:220" s="56" customFormat="1" x14ac:dyDescent="0.25">
      <c r="A596" s="44"/>
      <c r="B596" s="142"/>
      <c r="C596" s="143"/>
      <c r="D596" s="26"/>
      <c r="E596" s="26"/>
      <c r="F596" s="26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</row>
    <row r="597" spans="1:220" s="56" customFormat="1" x14ac:dyDescent="0.25">
      <c r="A597" s="44"/>
      <c r="B597" s="142"/>
      <c r="C597" s="143"/>
      <c r="D597" s="26"/>
      <c r="E597" s="26"/>
      <c r="F597" s="26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</row>
    <row r="598" spans="1:220" s="56" customFormat="1" x14ac:dyDescent="0.25">
      <c r="A598" s="44"/>
      <c r="B598" s="142"/>
      <c r="C598" s="143"/>
      <c r="D598" s="26"/>
      <c r="E598" s="26"/>
      <c r="F598" s="26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</row>
    <row r="599" spans="1:220" s="56" customFormat="1" x14ac:dyDescent="0.25">
      <c r="A599" s="44"/>
      <c r="B599" s="142"/>
      <c r="C599" s="143"/>
      <c r="D599" s="26"/>
      <c r="E599" s="26"/>
      <c r="F599" s="26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</row>
    <row r="600" spans="1:220" s="56" customFormat="1" x14ac:dyDescent="0.25">
      <c r="A600" s="44"/>
      <c r="B600" s="142"/>
      <c r="C600" s="143"/>
      <c r="D600" s="26"/>
      <c r="E600" s="26"/>
      <c r="F600" s="26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</row>
    <row r="601" spans="1:220" s="56" customFormat="1" x14ac:dyDescent="0.25">
      <c r="A601" s="44"/>
      <c r="B601" s="142"/>
      <c r="C601" s="143"/>
      <c r="D601" s="26"/>
      <c r="E601" s="26"/>
      <c r="F601" s="26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</row>
    <row r="602" spans="1:220" s="56" customFormat="1" x14ac:dyDescent="0.25">
      <c r="A602" s="44"/>
      <c r="B602" s="142"/>
      <c r="C602" s="143"/>
      <c r="D602" s="26"/>
      <c r="E602" s="26"/>
      <c r="F602" s="26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</row>
    <row r="603" spans="1:220" s="56" customFormat="1" x14ac:dyDescent="0.25">
      <c r="A603" s="44"/>
      <c r="B603" s="142"/>
      <c r="C603" s="143"/>
      <c r="D603" s="26"/>
      <c r="E603" s="26"/>
      <c r="F603" s="26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</row>
    <row r="604" spans="1:220" s="56" customFormat="1" x14ac:dyDescent="0.25">
      <c r="A604" s="44"/>
      <c r="B604" s="142"/>
      <c r="C604" s="143"/>
      <c r="D604" s="26"/>
      <c r="E604" s="26"/>
      <c r="F604" s="26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</row>
    <row r="605" spans="1:220" s="56" customFormat="1" x14ac:dyDescent="0.25">
      <c r="A605" s="44"/>
      <c r="B605" s="142"/>
      <c r="C605" s="143"/>
      <c r="D605" s="26"/>
      <c r="E605" s="26"/>
      <c r="F605" s="26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</row>
    <row r="606" spans="1:220" s="56" customFormat="1" x14ac:dyDescent="0.25">
      <c r="A606" s="44"/>
      <c r="B606" s="142"/>
      <c r="C606" s="143"/>
      <c r="D606" s="26"/>
      <c r="E606" s="26"/>
      <c r="F606" s="26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</row>
    <row r="607" spans="1:220" s="56" customFormat="1" x14ac:dyDescent="0.25">
      <c r="A607" s="44"/>
      <c r="B607" s="142"/>
      <c r="C607" s="143"/>
      <c r="D607" s="26"/>
      <c r="E607" s="26"/>
      <c r="F607" s="26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</row>
    <row r="608" spans="1:220" s="56" customFormat="1" x14ac:dyDescent="0.25">
      <c r="A608" s="44"/>
      <c r="B608" s="142"/>
      <c r="C608" s="143"/>
      <c r="D608" s="26"/>
      <c r="E608" s="26"/>
      <c r="F608" s="26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</row>
    <row r="609" spans="1:220" s="56" customFormat="1" x14ac:dyDescent="0.25">
      <c r="A609" s="44"/>
      <c r="B609" s="142"/>
      <c r="C609" s="143"/>
      <c r="D609" s="26"/>
      <c r="E609" s="26"/>
      <c r="F609" s="26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</row>
    <row r="610" spans="1:220" s="56" customFormat="1" x14ac:dyDescent="0.25">
      <c r="A610" s="44"/>
      <c r="B610" s="142"/>
      <c r="C610" s="143"/>
      <c r="D610" s="26"/>
      <c r="E610" s="26"/>
      <c r="F610" s="26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</row>
    <row r="611" spans="1:220" s="56" customFormat="1" x14ac:dyDescent="0.25">
      <c r="A611" s="44"/>
      <c r="B611" s="142"/>
      <c r="C611" s="143"/>
      <c r="D611" s="26"/>
      <c r="E611" s="26"/>
      <c r="F611" s="26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</row>
    <row r="612" spans="1:220" s="56" customFormat="1" x14ac:dyDescent="0.25">
      <c r="A612" s="44"/>
      <c r="B612" s="142"/>
      <c r="C612" s="143"/>
      <c r="D612" s="26"/>
      <c r="E612" s="26"/>
      <c r="F612" s="26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</row>
    <row r="613" spans="1:220" s="56" customFormat="1" x14ac:dyDescent="0.25">
      <c r="A613" s="44"/>
      <c r="B613" s="142"/>
      <c r="C613" s="143"/>
      <c r="D613" s="26"/>
      <c r="E613" s="26"/>
      <c r="F613" s="26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</row>
    <row r="614" spans="1:220" s="56" customFormat="1" x14ac:dyDescent="0.25">
      <c r="A614" s="44"/>
      <c r="B614" s="142"/>
      <c r="C614" s="143"/>
      <c r="D614" s="26"/>
      <c r="E614" s="26"/>
      <c r="F614" s="26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</row>
    <row r="615" spans="1:220" s="56" customFormat="1" x14ac:dyDescent="0.25">
      <c r="A615" s="44"/>
      <c r="B615" s="142"/>
      <c r="C615" s="143"/>
      <c r="D615" s="26"/>
      <c r="E615" s="26"/>
      <c r="F615" s="26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</row>
    <row r="616" spans="1:220" s="56" customFormat="1" x14ac:dyDescent="0.25">
      <c r="A616" s="44"/>
      <c r="B616" s="142"/>
      <c r="C616" s="143"/>
      <c r="D616" s="26"/>
      <c r="E616" s="26"/>
      <c r="F616" s="26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</row>
    <row r="617" spans="1:220" s="56" customFormat="1" x14ac:dyDescent="0.25">
      <c r="A617" s="44"/>
      <c r="B617" s="142"/>
      <c r="C617" s="143"/>
      <c r="D617" s="26"/>
      <c r="E617" s="26"/>
      <c r="F617" s="26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</row>
    <row r="618" spans="1:220" s="56" customFormat="1" x14ac:dyDescent="0.25">
      <c r="A618" s="44"/>
      <c r="B618" s="142"/>
      <c r="C618" s="143"/>
      <c r="D618" s="26"/>
      <c r="E618" s="26"/>
      <c r="F618" s="26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</row>
    <row r="619" spans="1:220" s="56" customFormat="1" x14ac:dyDescent="0.25">
      <c r="A619" s="44"/>
      <c r="B619" s="142"/>
      <c r="C619" s="143"/>
      <c r="D619" s="26"/>
      <c r="E619" s="26"/>
      <c r="F619" s="26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</row>
    <row r="620" spans="1:220" s="56" customFormat="1" x14ac:dyDescent="0.25">
      <c r="A620" s="44"/>
      <c r="B620" s="142"/>
      <c r="C620" s="143"/>
      <c r="D620" s="26"/>
      <c r="E620" s="26"/>
      <c r="F620" s="26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</row>
    <row r="621" spans="1:220" s="56" customFormat="1" x14ac:dyDescent="0.25">
      <c r="A621" s="44"/>
      <c r="B621" s="142"/>
      <c r="C621" s="143"/>
      <c r="D621" s="26"/>
      <c r="E621" s="26"/>
      <c r="F621" s="26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</row>
    <row r="622" spans="1:220" s="56" customFormat="1" x14ac:dyDescent="0.25">
      <c r="A622" s="44"/>
      <c r="B622" s="142"/>
      <c r="C622" s="143"/>
      <c r="D622" s="26"/>
      <c r="E622" s="26"/>
      <c r="F622" s="26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</row>
    <row r="623" spans="1:220" s="56" customFormat="1" x14ac:dyDescent="0.25">
      <c r="A623" s="44"/>
      <c r="B623" s="142"/>
      <c r="C623" s="143"/>
      <c r="D623" s="26"/>
      <c r="E623" s="26"/>
      <c r="F623" s="26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</row>
    <row r="624" spans="1:220" s="56" customFormat="1" x14ac:dyDescent="0.25">
      <c r="A624" s="44"/>
      <c r="B624" s="142"/>
      <c r="C624" s="143"/>
      <c r="D624" s="26"/>
      <c r="E624" s="26"/>
      <c r="F624" s="26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</row>
    <row r="625" spans="1:220" s="56" customFormat="1" x14ac:dyDescent="0.25">
      <c r="A625" s="44"/>
      <c r="B625" s="142"/>
      <c r="C625" s="143"/>
      <c r="D625" s="26"/>
      <c r="E625" s="26"/>
      <c r="F625" s="26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</row>
    <row r="626" spans="1:220" s="56" customFormat="1" x14ac:dyDescent="0.25">
      <c r="A626" s="44"/>
      <c r="B626" s="142"/>
      <c r="C626" s="143"/>
      <c r="D626" s="26"/>
      <c r="E626" s="26"/>
      <c r="F626" s="26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</row>
    <row r="627" spans="1:220" s="56" customFormat="1" x14ac:dyDescent="0.25">
      <c r="A627" s="44"/>
      <c r="B627" s="142"/>
      <c r="C627" s="143"/>
      <c r="D627" s="26"/>
      <c r="E627" s="26"/>
      <c r="F627" s="26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</row>
    <row r="628" spans="1:220" s="56" customFormat="1" x14ac:dyDescent="0.25">
      <c r="A628" s="44"/>
      <c r="B628" s="142"/>
      <c r="C628" s="143"/>
      <c r="D628" s="26"/>
      <c r="E628" s="26"/>
      <c r="F628" s="26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</row>
    <row r="629" spans="1:220" s="56" customFormat="1" x14ac:dyDescent="0.25">
      <c r="A629" s="44"/>
      <c r="B629" s="142"/>
      <c r="C629" s="143"/>
      <c r="D629" s="26"/>
      <c r="E629" s="26"/>
      <c r="F629" s="26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</row>
    <row r="630" spans="1:220" s="56" customFormat="1" x14ac:dyDescent="0.25">
      <c r="A630" s="44"/>
      <c r="B630" s="142"/>
      <c r="C630" s="143"/>
      <c r="D630" s="26"/>
      <c r="E630" s="26"/>
      <c r="F630" s="26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</row>
    <row r="631" spans="1:220" s="56" customFormat="1" x14ac:dyDescent="0.25">
      <c r="A631" s="44"/>
      <c r="B631" s="142"/>
      <c r="C631" s="143"/>
      <c r="D631" s="26"/>
      <c r="E631" s="26"/>
      <c r="F631" s="26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</row>
    <row r="632" spans="1:220" s="56" customFormat="1" x14ac:dyDescent="0.25">
      <c r="A632" s="44"/>
      <c r="B632" s="142"/>
      <c r="C632" s="143"/>
      <c r="D632" s="26"/>
      <c r="E632" s="26"/>
      <c r="F632" s="26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</row>
    <row r="633" spans="1:220" s="56" customFormat="1" x14ac:dyDescent="0.25">
      <c r="A633" s="44"/>
      <c r="B633" s="142"/>
      <c r="C633" s="143"/>
      <c r="D633" s="26"/>
      <c r="E633" s="26"/>
      <c r="F633" s="26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</row>
    <row r="634" spans="1:220" s="56" customFormat="1" x14ac:dyDescent="0.25">
      <c r="A634" s="44"/>
      <c r="B634" s="142"/>
      <c r="C634" s="143"/>
      <c r="D634" s="26"/>
      <c r="E634" s="26"/>
      <c r="F634" s="26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</row>
    <row r="635" spans="1:220" s="56" customFormat="1" x14ac:dyDescent="0.25">
      <c r="A635" s="44"/>
      <c r="B635" s="142"/>
      <c r="C635" s="143"/>
      <c r="D635" s="26"/>
      <c r="E635" s="26"/>
      <c r="F635" s="26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</row>
    <row r="636" spans="1:220" s="56" customFormat="1" x14ac:dyDescent="0.25">
      <c r="A636" s="44"/>
      <c r="B636" s="142"/>
      <c r="C636" s="143"/>
      <c r="D636" s="26"/>
      <c r="E636" s="26"/>
      <c r="F636" s="26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</row>
    <row r="637" spans="1:220" s="56" customFormat="1" x14ac:dyDescent="0.25">
      <c r="A637" s="44"/>
      <c r="B637" s="142"/>
      <c r="C637" s="143"/>
      <c r="D637" s="26"/>
      <c r="E637" s="26"/>
      <c r="F637" s="26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</row>
    <row r="638" spans="1:220" s="56" customFormat="1" x14ac:dyDescent="0.25">
      <c r="A638" s="44"/>
      <c r="B638" s="142"/>
      <c r="C638" s="143"/>
      <c r="D638" s="26"/>
      <c r="E638" s="26"/>
      <c r="F638" s="26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</row>
    <row r="639" spans="1:220" s="56" customFormat="1" x14ac:dyDescent="0.25">
      <c r="A639" s="44"/>
      <c r="B639" s="142"/>
      <c r="C639" s="143"/>
      <c r="D639" s="26"/>
      <c r="E639" s="26"/>
      <c r="F639" s="26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</row>
    <row r="640" spans="1:220" s="56" customFormat="1" x14ac:dyDescent="0.25">
      <c r="A640" s="44"/>
      <c r="B640" s="142"/>
      <c r="C640" s="143"/>
      <c r="D640" s="26"/>
      <c r="E640" s="26"/>
      <c r="F640" s="26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</row>
    <row r="641" spans="1:220" s="56" customFormat="1" x14ac:dyDescent="0.25">
      <c r="A641" s="44"/>
      <c r="B641" s="142"/>
      <c r="C641" s="143"/>
      <c r="D641" s="26"/>
      <c r="E641" s="26"/>
      <c r="F641" s="26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</row>
    <row r="642" spans="1:220" s="56" customFormat="1" x14ac:dyDescent="0.25">
      <c r="A642" s="44"/>
      <c r="B642" s="142"/>
      <c r="C642" s="143"/>
      <c r="D642" s="26"/>
      <c r="E642" s="26"/>
      <c r="F642" s="26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</row>
    <row r="643" spans="1:220" s="56" customFormat="1" x14ac:dyDescent="0.25">
      <c r="A643" s="44"/>
      <c r="B643" s="142"/>
      <c r="C643" s="143"/>
      <c r="D643" s="26"/>
      <c r="E643" s="26"/>
      <c r="F643" s="26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</row>
    <row r="644" spans="1:220" s="56" customFormat="1" x14ac:dyDescent="0.25">
      <c r="A644" s="44"/>
      <c r="B644" s="142"/>
      <c r="C644" s="143"/>
      <c r="D644" s="26"/>
      <c r="E644" s="26"/>
      <c r="F644" s="26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</row>
    <row r="645" spans="1:220" s="56" customFormat="1" x14ac:dyDescent="0.25">
      <c r="A645" s="44"/>
      <c r="B645" s="142"/>
      <c r="C645" s="143"/>
      <c r="D645" s="26"/>
      <c r="E645" s="26"/>
      <c r="F645" s="26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</row>
    <row r="646" spans="1:220" s="56" customFormat="1" x14ac:dyDescent="0.25">
      <c r="A646" s="44"/>
      <c r="B646" s="142"/>
      <c r="C646" s="143"/>
      <c r="D646" s="26"/>
      <c r="E646" s="26"/>
      <c r="F646" s="26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</row>
    <row r="647" spans="1:220" s="56" customFormat="1" x14ac:dyDescent="0.25">
      <c r="A647" s="44"/>
      <c r="B647" s="142"/>
      <c r="C647" s="143"/>
      <c r="D647" s="26"/>
      <c r="E647" s="26"/>
      <c r="F647" s="26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</row>
    <row r="648" spans="1:220" s="56" customFormat="1" x14ac:dyDescent="0.25">
      <c r="A648" s="44"/>
      <c r="B648" s="142"/>
      <c r="C648" s="143"/>
      <c r="D648" s="26"/>
      <c r="E648" s="26"/>
      <c r="F648" s="26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</row>
    <row r="649" spans="1:220" s="56" customFormat="1" x14ac:dyDescent="0.25">
      <c r="A649" s="44"/>
      <c r="B649" s="142"/>
      <c r="C649" s="143"/>
      <c r="D649" s="26"/>
      <c r="E649" s="26"/>
      <c r="F649" s="26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</row>
    <row r="650" spans="1:220" s="56" customFormat="1" x14ac:dyDescent="0.25">
      <c r="A650" s="44"/>
      <c r="B650" s="142"/>
      <c r="C650" s="143"/>
      <c r="D650" s="26"/>
      <c r="E650" s="26"/>
      <c r="F650" s="26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</row>
    <row r="651" spans="1:220" s="56" customFormat="1" x14ac:dyDescent="0.25">
      <c r="A651" s="44"/>
      <c r="B651" s="142"/>
      <c r="C651" s="143"/>
      <c r="D651" s="26"/>
      <c r="E651" s="26"/>
      <c r="F651" s="26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</row>
    <row r="652" spans="1:220" s="56" customFormat="1" x14ac:dyDescent="0.25">
      <c r="A652" s="44"/>
      <c r="B652" s="142"/>
      <c r="C652" s="143"/>
      <c r="D652" s="26"/>
      <c r="E652" s="26"/>
      <c r="F652" s="26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</row>
    <row r="653" spans="1:220" s="56" customFormat="1" x14ac:dyDescent="0.25">
      <c r="A653" s="44"/>
      <c r="B653" s="142"/>
      <c r="C653" s="143"/>
      <c r="D653" s="26"/>
      <c r="E653" s="26"/>
      <c r="F653" s="26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</row>
    <row r="654" spans="1:220" s="56" customFormat="1" x14ac:dyDescent="0.25">
      <c r="A654" s="44"/>
      <c r="B654" s="142"/>
      <c r="C654" s="143"/>
      <c r="D654" s="26"/>
      <c r="E654" s="26"/>
      <c r="F654" s="26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</row>
    <row r="655" spans="1:220" s="56" customFormat="1" x14ac:dyDescent="0.25">
      <c r="A655" s="44"/>
      <c r="B655" s="142"/>
      <c r="C655" s="143"/>
      <c r="D655" s="26"/>
      <c r="E655" s="26"/>
      <c r="F655" s="26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</row>
    <row r="656" spans="1:220" s="56" customFormat="1" x14ac:dyDescent="0.25">
      <c r="A656" s="44"/>
      <c r="B656" s="142"/>
      <c r="C656" s="143"/>
      <c r="D656" s="26"/>
      <c r="E656" s="26"/>
      <c r="F656" s="26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</row>
    <row r="657" spans="1:220" s="56" customFormat="1" x14ac:dyDescent="0.25">
      <c r="A657" s="44"/>
      <c r="B657" s="142"/>
      <c r="C657" s="143"/>
      <c r="D657" s="26"/>
      <c r="E657" s="26"/>
      <c r="F657" s="26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</row>
    <row r="658" spans="1:220" s="56" customFormat="1" x14ac:dyDescent="0.25">
      <c r="A658" s="44"/>
      <c r="B658" s="142"/>
      <c r="C658" s="143"/>
      <c r="D658" s="26"/>
      <c r="E658" s="26"/>
      <c r="F658" s="26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</row>
    <row r="659" spans="1:220" s="56" customFormat="1" x14ac:dyDescent="0.25">
      <c r="A659" s="44"/>
      <c r="B659" s="142"/>
      <c r="C659" s="143"/>
      <c r="D659" s="26"/>
      <c r="E659" s="26"/>
      <c r="F659" s="26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</row>
    <row r="660" spans="1:220" s="56" customFormat="1" x14ac:dyDescent="0.25">
      <c r="A660" s="44"/>
      <c r="B660" s="142"/>
      <c r="C660" s="143"/>
      <c r="D660" s="26"/>
      <c r="E660" s="26"/>
      <c r="F660" s="26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</row>
    <row r="661" spans="1:220" s="56" customFormat="1" x14ac:dyDescent="0.25">
      <c r="A661" s="44"/>
      <c r="B661" s="142"/>
      <c r="C661" s="143"/>
      <c r="D661" s="26"/>
      <c r="E661" s="26"/>
      <c r="F661" s="26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</row>
    <row r="662" spans="1:220" s="56" customFormat="1" x14ac:dyDescent="0.25">
      <c r="A662" s="44"/>
      <c r="B662" s="142"/>
      <c r="C662" s="143"/>
      <c r="D662" s="26"/>
      <c r="E662" s="26"/>
      <c r="F662" s="26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</row>
    <row r="663" spans="1:220" s="56" customFormat="1" x14ac:dyDescent="0.25">
      <c r="A663" s="44"/>
      <c r="B663" s="142"/>
      <c r="C663" s="143"/>
      <c r="D663" s="26"/>
      <c r="E663" s="26"/>
      <c r="F663" s="26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</row>
    <row r="664" spans="1:220" s="56" customFormat="1" x14ac:dyDescent="0.25">
      <c r="A664" s="44"/>
      <c r="B664" s="142"/>
      <c r="C664" s="143"/>
      <c r="D664" s="26"/>
      <c r="E664" s="26"/>
      <c r="F664" s="26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</row>
    <row r="665" spans="1:220" s="56" customFormat="1" x14ac:dyDescent="0.25">
      <c r="A665" s="44"/>
      <c r="B665" s="142"/>
      <c r="C665" s="143"/>
      <c r="D665" s="26"/>
      <c r="E665" s="26"/>
      <c r="F665" s="26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</row>
    <row r="666" spans="1:220" s="56" customFormat="1" x14ac:dyDescent="0.25">
      <c r="A666" s="44"/>
      <c r="B666" s="142"/>
      <c r="C666" s="143"/>
      <c r="D666" s="26"/>
      <c r="E666" s="26"/>
      <c r="F666" s="26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</row>
    <row r="667" spans="1:220" s="56" customFormat="1" x14ac:dyDescent="0.25">
      <c r="A667" s="44"/>
      <c r="B667" s="142"/>
      <c r="C667" s="143"/>
      <c r="D667" s="26"/>
      <c r="E667" s="26"/>
      <c r="F667" s="26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</row>
    <row r="668" spans="1:220" s="56" customFormat="1" x14ac:dyDescent="0.25">
      <c r="A668" s="44"/>
      <c r="B668" s="142"/>
      <c r="C668" s="143"/>
      <c r="D668" s="26"/>
      <c r="E668" s="26"/>
      <c r="F668" s="26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</row>
    <row r="669" spans="1:220" s="56" customFormat="1" x14ac:dyDescent="0.25">
      <c r="A669" s="44"/>
      <c r="B669" s="142"/>
      <c r="C669" s="143"/>
      <c r="D669" s="26"/>
      <c r="E669" s="26"/>
      <c r="F669" s="26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</row>
    <row r="670" spans="1:220" s="56" customFormat="1" x14ac:dyDescent="0.25">
      <c r="A670" s="44"/>
      <c r="B670" s="142"/>
      <c r="C670" s="143"/>
      <c r="D670" s="26"/>
      <c r="E670" s="26"/>
      <c r="F670" s="26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</row>
    <row r="671" spans="1:220" s="56" customFormat="1" x14ac:dyDescent="0.25">
      <c r="A671" s="44"/>
      <c r="B671" s="142"/>
      <c r="C671" s="143"/>
      <c r="D671" s="26"/>
      <c r="E671" s="26"/>
      <c r="F671" s="26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</row>
    <row r="672" spans="1:220" s="56" customFormat="1" x14ac:dyDescent="0.25">
      <c r="A672" s="44"/>
      <c r="B672" s="142"/>
      <c r="C672" s="143"/>
      <c r="D672" s="26"/>
      <c r="E672" s="26"/>
      <c r="F672" s="26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</row>
    <row r="673" spans="1:220" s="56" customFormat="1" x14ac:dyDescent="0.25">
      <c r="A673" s="44"/>
      <c r="B673" s="142"/>
      <c r="C673" s="143"/>
      <c r="D673" s="26"/>
      <c r="E673" s="26"/>
      <c r="F673" s="26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</row>
    <row r="674" spans="1:220" s="56" customFormat="1" x14ac:dyDescent="0.25">
      <c r="A674" s="44"/>
      <c r="B674" s="142"/>
      <c r="C674" s="143"/>
      <c r="D674" s="26"/>
      <c r="E674" s="26"/>
      <c r="F674" s="26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</row>
    <row r="675" spans="1:220" s="56" customFormat="1" x14ac:dyDescent="0.25">
      <c r="A675" s="44"/>
      <c r="B675" s="142"/>
      <c r="C675" s="143"/>
      <c r="D675" s="26"/>
      <c r="E675" s="26"/>
      <c r="F675" s="26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</row>
    <row r="676" spans="1:220" s="56" customFormat="1" x14ac:dyDescent="0.25">
      <c r="A676" s="44"/>
      <c r="B676" s="142"/>
      <c r="C676" s="143"/>
      <c r="D676" s="26"/>
      <c r="E676" s="26"/>
      <c r="F676" s="26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</row>
    <row r="677" spans="1:220" s="56" customFormat="1" x14ac:dyDescent="0.25">
      <c r="A677" s="44"/>
      <c r="B677" s="142"/>
      <c r="C677" s="143"/>
      <c r="D677" s="26"/>
      <c r="E677" s="26"/>
      <c r="F677" s="26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</row>
    <row r="678" spans="1:220" s="56" customFormat="1" x14ac:dyDescent="0.25">
      <c r="A678" s="44"/>
      <c r="B678" s="142"/>
      <c r="C678" s="143"/>
      <c r="D678" s="26"/>
      <c r="E678" s="26"/>
      <c r="F678" s="26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</row>
    <row r="679" spans="1:220" s="56" customFormat="1" x14ac:dyDescent="0.25">
      <c r="A679" s="44"/>
      <c r="B679" s="142"/>
      <c r="C679" s="143"/>
      <c r="D679" s="26"/>
      <c r="E679" s="26"/>
      <c r="F679" s="26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</row>
    <row r="680" spans="1:220" s="56" customFormat="1" x14ac:dyDescent="0.25">
      <c r="A680" s="44"/>
      <c r="B680" s="142"/>
      <c r="C680" s="143"/>
      <c r="D680" s="26"/>
      <c r="E680" s="26"/>
      <c r="F680" s="26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</row>
    <row r="681" spans="1:220" s="56" customFormat="1" x14ac:dyDescent="0.25">
      <c r="A681" s="44"/>
      <c r="B681" s="142"/>
      <c r="C681" s="143"/>
      <c r="D681" s="26"/>
      <c r="E681" s="26"/>
      <c r="F681" s="26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</row>
    <row r="682" spans="1:220" s="56" customFormat="1" x14ac:dyDescent="0.25">
      <c r="A682" s="44"/>
      <c r="B682" s="142"/>
      <c r="C682" s="143"/>
      <c r="D682" s="26"/>
      <c r="E682" s="26"/>
      <c r="F682" s="26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</row>
    <row r="683" spans="1:220" s="56" customFormat="1" x14ac:dyDescent="0.25">
      <c r="A683" s="44"/>
      <c r="B683" s="142"/>
      <c r="C683" s="143"/>
      <c r="D683" s="26"/>
      <c r="E683" s="26"/>
      <c r="F683" s="26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</row>
    <row r="684" spans="1:220" s="56" customFormat="1" x14ac:dyDescent="0.25">
      <c r="A684" s="44"/>
      <c r="B684" s="142"/>
      <c r="C684" s="143"/>
      <c r="D684" s="26"/>
      <c r="E684" s="26"/>
      <c r="F684" s="26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</row>
    <row r="685" spans="1:220" s="56" customFormat="1" x14ac:dyDescent="0.25">
      <c r="A685" s="44"/>
      <c r="B685" s="142"/>
      <c r="C685" s="143"/>
      <c r="D685" s="26"/>
      <c r="E685" s="26"/>
      <c r="F685" s="26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</row>
    <row r="686" spans="1:220" s="56" customFormat="1" x14ac:dyDescent="0.25">
      <c r="A686" s="44"/>
      <c r="B686" s="142"/>
      <c r="C686" s="143"/>
      <c r="D686" s="26"/>
      <c r="E686" s="26"/>
      <c r="F686" s="26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</row>
    <row r="687" spans="1:220" s="56" customFormat="1" x14ac:dyDescent="0.25">
      <c r="A687" s="44"/>
      <c r="B687" s="142"/>
      <c r="C687" s="143"/>
      <c r="D687" s="26"/>
      <c r="E687" s="26"/>
      <c r="F687" s="26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</row>
    <row r="688" spans="1:220" s="56" customFormat="1" x14ac:dyDescent="0.25">
      <c r="A688" s="44"/>
      <c r="B688" s="142"/>
      <c r="C688" s="143"/>
      <c r="D688" s="26"/>
      <c r="E688" s="26"/>
      <c r="F688" s="26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</row>
    <row r="689" spans="1:220" s="56" customFormat="1" x14ac:dyDescent="0.25">
      <c r="A689" s="44"/>
      <c r="B689" s="142"/>
      <c r="C689" s="143"/>
      <c r="D689" s="26"/>
      <c r="E689" s="26"/>
      <c r="F689" s="26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</row>
    <row r="690" spans="1:220" s="56" customFormat="1" x14ac:dyDescent="0.25">
      <c r="A690" s="44"/>
      <c r="B690" s="142"/>
      <c r="C690" s="143"/>
      <c r="D690" s="26"/>
      <c r="E690" s="26"/>
      <c r="F690" s="26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</row>
    <row r="691" spans="1:220" s="56" customFormat="1" x14ac:dyDescent="0.25">
      <c r="A691" s="44"/>
      <c r="B691" s="142"/>
      <c r="C691" s="143"/>
      <c r="D691" s="26"/>
      <c r="E691" s="26"/>
      <c r="F691" s="26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</row>
    <row r="692" spans="1:220" s="56" customFormat="1" x14ac:dyDescent="0.25">
      <c r="A692" s="44"/>
      <c r="B692" s="142"/>
      <c r="C692" s="143"/>
      <c r="D692" s="26"/>
      <c r="E692" s="26"/>
      <c r="F692" s="26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</row>
    <row r="693" spans="1:220" s="56" customFormat="1" x14ac:dyDescent="0.25">
      <c r="A693" s="44"/>
      <c r="B693" s="142"/>
      <c r="C693" s="143"/>
      <c r="D693" s="26"/>
      <c r="E693" s="26"/>
      <c r="F693" s="26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</row>
    <row r="694" spans="1:220" s="56" customFormat="1" x14ac:dyDescent="0.25">
      <c r="A694" s="44"/>
      <c r="B694" s="142"/>
      <c r="C694" s="143"/>
      <c r="D694" s="26"/>
      <c r="E694" s="26"/>
      <c r="F694" s="26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</row>
    <row r="695" spans="1:220" s="56" customFormat="1" x14ac:dyDescent="0.25">
      <c r="A695" s="44"/>
      <c r="B695" s="142"/>
      <c r="C695" s="143"/>
      <c r="D695" s="26"/>
      <c r="E695" s="26"/>
      <c r="F695" s="26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</row>
    <row r="696" spans="1:220" s="56" customFormat="1" x14ac:dyDescent="0.25">
      <c r="A696" s="44"/>
      <c r="B696" s="142"/>
      <c r="C696" s="143"/>
      <c r="D696" s="26"/>
      <c r="E696" s="26"/>
      <c r="F696" s="26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</row>
    <row r="697" spans="1:220" s="56" customFormat="1" x14ac:dyDescent="0.25">
      <c r="A697" s="44"/>
      <c r="B697" s="142"/>
      <c r="C697" s="143"/>
      <c r="D697" s="26"/>
      <c r="E697" s="26"/>
      <c r="F697" s="26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</row>
    <row r="698" spans="1:220" s="56" customFormat="1" x14ac:dyDescent="0.25">
      <c r="A698" s="44"/>
      <c r="B698" s="142"/>
      <c r="C698" s="143"/>
      <c r="D698" s="26"/>
      <c r="E698" s="26"/>
      <c r="F698" s="26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</row>
    <row r="699" spans="1:220" s="56" customFormat="1" x14ac:dyDescent="0.25">
      <c r="A699" s="44"/>
      <c r="B699" s="142"/>
      <c r="C699" s="143"/>
      <c r="D699" s="26"/>
      <c r="E699" s="26"/>
      <c r="F699" s="26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</row>
    <row r="700" spans="1:220" s="56" customFormat="1" x14ac:dyDescent="0.25">
      <c r="A700" s="44"/>
      <c r="B700" s="142"/>
      <c r="C700" s="143"/>
      <c r="D700" s="26"/>
      <c r="E700" s="26"/>
      <c r="F700" s="26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</row>
    <row r="701" spans="1:220" s="56" customFormat="1" x14ac:dyDescent="0.25">
      <c r="A701" s="44"/>
      <c r="B701" s="142"/>
      <c r="C701" s="143"/>
      <c r="D701" s="26"/>
      <c r="E701" s="26"/>
      <c r="F701" s="26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</row>
    <row r="702" spans="1:220" s="56" customFormat="1" x14ac:dyDescent="0.25">
      <c r="A702" s="44"/>
      <c r="B702" s="142"/>
      <c r="C702" s="143"/>
      <c r="D702" s="26"/>
      <c r="E702" s="26"/>
      <c r="F702" s="26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</row>
    <row r="703" spans="1:220" s="56" customFormat="1" x14ac:dyDescent="0.25">
      <c r="A703" s="44"/>
      <c r="B703" s="142"/>
      <c r="C703" s="143"/>
      <c r="D703" s="26"/>
      <c r="E703" s="26"/>
      <c r="F703" s="26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</row>
    <row r="704" spans="1:220" s="56" customFormat="1" x14ac:dyDescent="0.25">
      <c r="A704" s="44"/>
      <c r="B704" s="142"/>
      <c r="C704" s="143"/>
      <c r="D704" s="26"/>
      <c r="E704" s="26"/>
      <c r="F704" s="26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</row>
    <row r="705" spans="1:220" s="56" customFormat="1" x14ac:dyDescent="0.25">
      <c r="A705" s="44"/>
      <c r="B705" s="142"/>
      <c r="C705" s="143"/>
      <c r="D705" s="26"/>
      <c r="E705" s="26"/>
      <c r="F705" s="26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</row>
    <row r="706" spans="1:220" s="56" customFormat="1" x14ac:dyDescent="0.25">
      <c r="A706" s="44"/>
      <c r="B706" s="142"/>
      <c r="C706" s="143"/>
      <c r="D706" s="26"/>
      <c r="E706" s="26"/>
      <c r="F706" s="26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</row>
    <row r="707" spans="1:220" s="56" customFormat="1" x14ac:dyDescent="0.25">
      <c r="A707" s="44"/>
      <c r="B707" s="142"/>
      <c r="C707" s="143"/>
      <c r="D707" s="26"/>
      <c r="E707" s="26"/>
      <c r="F707" s="26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</row>
    <row r="708" spans="1:220" s="56" customFormat="1" x14ac:dyDescent="0.25">
      <c r="A708" s="44"/>
      <c r="B708" s="142"/>
      <c r="C708" s="143"/>
      <c r="D708" s="26"/>
      <c r="E708" s="26"/>
      <c r="F708" s="26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</row>
    <row r="709" spans="1:220" s="56" customFormat="1" x14ac:dyDescent="0.25">
      <c r="A709" s="44"/>
      <c r="B709" s="142"/>
      <c r="C709" s="143"/>
      <c r="D709" s="26"/>
      <c r="E709" s="26"/>
      <c r="F709" s="26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</row>
    <row r="710" spans="1:220" s="56" customFormat="1" x14ac:dyDescent="0.25">
      <c r="A710" s="44"/>
      <c r="B710" s="142"/>
      <c r="C710" s="143"/>
      <c r="D710" s="26"/>
      <c r="E710" s="26"/>
      <c r="F710" s="26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</row>
    <row r="711" spans="1:220" s="56" customFormat="1" x14ac:dyDescent="0.25">
      <c r="A711" s="44"/>
      <c r="B711" s="142"/>
      <c r="C711" s="143"/>
      <c r="D711" s="26"/>
      <c r="E711" s="26"/>
      <c r="F711" s="26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</row>
    <row r="712" spans="1:220" s="56" customFormat="1" x14ac:dyDescent="0.25">
      <c r="A712" s="44"/>
      <c r="B712" s="142"/>
      <c r="C712" s="143"/>
      <c r="D712" s="26"/>
      <c r="E712" s="26"/>
      <c r="F712" s="26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</row>
    <row r="713" spans="1:220" s="56" customFormat="1" x14ac:dyDescent="0.25">
      <c r="A713" s="44"/>
      <c r="B713" s="142"/>
      <c r="C713" s="143"/>
      <c r="D713" s="26"/>
      <c r="E713" s="26"/>
      <c r="F713" s="26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</row>
    <row r="714" spans="1:220" s="56" customFormat="1" x14ac:dyDescent="0.25">
      <c r="A714" s="44"/>
      <c r="B714" s="142"/>
      <c r="C714" s="143"/>
      <c r="D714" s="26"/>
      <c r="E714" s="26"/>
      <c r="F714" s="26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</row>
    <row r="715" spans="1:220" s="56" customFormat="1" x14ac:dyDescent="0.25">
      <c r="A715" s="44"/>
      <c r="B715" s="142"/>
      <c r="C715" s="143"/>
      <c r="D715" s="26"/>
      <c r="E715" s="26"/>
      <c r="F715" s="26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</row>
    <row r="716" spans="1:220" s="56" customFormat="1" x14ac:dyDescent="0.25">
      <c r="A716" s="44"/>
      <c r="B716" s="142"/>
      <c r="C716" s="143"/>
      <c r="D716" s="26"/>
      <c r="E716" s="26"/>
      <c r="F716" s="26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</row>
    <row r="717" spans="1:220" s="56" customFormat="1" x14ac:dyDescent="0.25">
      <c r="A717" s="44"/>
      <c r="B717" s="142"/>
      <c r="C717" s="143"/>
      <c r="D717" s="26"/>
      <c r="E717" s="26"/>
      <c r="F717" s="26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</row>
    <row r="718" spans="1:220" s="56" customFormat="1" x14ac:dyDescent="0.25">
      <c r="A718" s="44"/>
      <c r="B718" s="142"/>
      <c r="C718" s="143"/>
      <c r="D718" s="26"/>
      <c r="E718" s="26"/>
      <c r="F718" s="26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</row>
    <row r="719" spans="1:220" s="56" customFormat="1" x14ac:dyDescent="0.25">
      <c r="A719" s="44"/>
      <c r="B719" s="142"/>
      <c r="C719" s="143"/>
      <c r="D719" s="26"/>
      <c r="E719" s="26"/>
      <c r="F719" s="26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</row>
    <row r="720" spans="1:220" s="56" customFormat="1" x14ac:dyDescent="0.25">
      <c r="A720" s="44"/>
      <c r="B720" s="142"/>
      <c r="C720" s="143"/>
      <c r="D720" s="26"/>
      <c r="E720" s="26"/>
      <c r="F720" s="26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</row>
    <row r="721" spans="1:220" s="56" customFormat="1" x14ac:dyDescent="0.25">
      <c r="A721" s="44"/>
      <c r="B721" s="142"/>
      <c r="C721" s="143"/>
      <c r="D721" s="26"/>
      <c r="E721" s="26"/>
      <c r="F721" s="26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</row>
    <row r="722" spans="1:220" s="56" customFormat="1" x14ac:dyDescent="0.25">
      <c r="A722" s="44"/>
      <c r="B722" s="142"/>
      <c r="C722" s="143"/>
      <c r="D722" s="26"/>
      <c r="E722" s="26"/>
      <c r="F722" s="26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</row>
    <row r="723" spans="1:220" s="56" customFormat="1" x14ac:dyDescent="0.25">
      <c r="A723" s="44"/>
      <c r="B723" s="142"/>
      <c r="C723" s="143"/>
      <c r="D723" s="26"/>
      <c r="E723" s="26"/>
      <c r="F723" s="26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</row>
    <row r="724" spans="1:220" s="56" customFormat="1" x14ac:dyDescent="0.25">
      <c r="A724" s="44"/>
      <c r="B724" s="142"/>
      <c r="C724" s="143"/>
      <c r="D724" s="26"/>
      <c r="E724" s="26"/>
      <c r="F724" s="26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</row>
    <row r="725" spans="1:220" s="56" customFormat="1" x14ac:dyDescent="0.25">
      <c r="A725" s="44"/>
      <c r="B725" s="142"/>
      <c r="C725" s="143"/>
      <c r="D725" s="26"/>
      <c r="E725" s="26"/>
      <c r="F725" s="26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</row>
    <row r="726" spans="1:220" s="56" customFormat="1" x14ac:dyDescent="0.25">
      <c r="A726" s="44"/>
      <c r="B726" s="142"/>
      <c r="C726" s="143"/>
      <c r="D726" s="26"/>
      <c r="E726" s="26"/>
      <c r="F726" s="26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</row>
    <row r="727" spans="1:220" s="56" customFormat="1" x14ac:dyDescent="0.25">
      <c r="A727" s="44"/>
      <c r="B727" s="142"/>
      <c r="C727" s="143"/>
      <c r="D727" s="26"/>
      <c r="E727" s="26"/>
      <c r="F727" s="26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</row>
    <row r="728" spans="1:220" s="56" customFormat="1" x14ac:dyDescent="0.25">
      <c r="A728" s="44"/>
      <c r="B728" s="142"/>
      <c r="C728" s="143"/>
      <c r="D728" s="26"/>
      <c r="E728" s="26"/>
      <c r="F728" s="26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</row>
    <row r="729" spans="1:220" s="56" customFormat="1" x14ac:dyDescent="0.25">
      <c r="A729" s="44"/>
      <c r="B729" s="142"/>
      <c r="C729" s="143"/>
      <c r="D729" s="26"/>
      <c r="E729" s="26"/>
      <c r="F729" s="26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</row>
    <row r="730" spans="1:220" s="56" customFormat="1" x14ac:dyDescent="0.25">
      <c r="A730" s="44"/>
      <c r="B730" s="142"/>
      <c r="C730" s="143"/>
      <c r="D730" s="26"/>
      <c r="E730" s="26"/>
      <c r="F730" s="26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</row>
    <row r="731" spans="1:220" s="56" customFormat="1" x14ac:dyDescent="0.25">
      <c r="A731" s="44"/>
      <c r="B731" s="142"/>
      <c r="C731" s="143"/>
      <c r="D731" s="26"/>
      <c r="E731" s="26"/>
      <c r="F731" s="26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</row>
    <row r="732" spans="1:220" s="56" customFormat="1" x14ac:dyDescent="0.25">
      <c r="A732" s="44"/>
      <c r="B732" s="142"/>
      <c r="C732" s="143"/>
      <c r="D732" s="26"/>
      <c r="E732" s="26"/>
      <c r="F732" s="26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</row>
    <row r="733" spans="1:220" s="56" customFormat="1" x14ac:dyDescent="0.25">
      <c r="A733" s="44"/>
      <c r="B733" s="142"/>
      <c r="C733" s="143"/>
      <c r="D733" s="26"/>
      <c r="E733" s="26"/>
      <c r="F733" s="26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</row>
    <row r="734" spans="1:220" s="56" customFormat="1" x14ac:dyDescent="0.25">
      <c r="A734" s="44"/>
      <c r="B734" s="142"/>
      <c r="C734" s="143"/>
      <c r="D734" s="26"/>
      <c r="E734" s="26"/>
      <c r="F734" s="26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</row>
    <row r="735" spans="1:220" s="56" customFormat="1" x14ac:dyDescent="0.25">
      <c r="A735" s="44"/>
      <c r="B735" s="142"/>
      <c r="C735" s="143"/>
      <c r="D735" s="26"/>
      <c r="E735" s="26"/>
      <c r="F735" s="26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</row>
    <row r="736" spans="1:220" s="56" customFormat="1" x14ac:dyDescent="0.25">
      <c r="A736" s="44"/>
      <c r="B736" s="142"/>
      <c r="C736" s="143"/>
      <c r="D736" s="26"/>
      <c r="E736" s="26"/>
      <c r="F736" s="26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</row>
    <row r="737" spans="1:220" s="56" customFormat="1" x14ac:dyDescent="0.25">
      <c r="A737" s="44"/>
      <c r="B737" s="142"/>
      <c r="C737" s="143"/>
      <c r="D737" s="26"/>
      <c r="E737" s="26"/>
      <c r="F737" s="26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</row>
    <row r="738" spans="1:220" s="56" customFormat="1" x14ac:dyDescent="0.25">
      <c r="A738" s="44"/>
      <c r="B738" s="142"/>
      <c r="C738" s="143"/>
      <c r="D738" s="26"/>
      <c r="E738" s="26"/>
      <c r="F738" s="26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</row>
    <row r="739" spans="1:220" s="56" customFormat="1" x14ac:dyDescent="0.25">
      <c r="A739" s="44"/>
      <c r="B739" s="142"/>
      <c r="C739" s="143"/>
      <c r="D739" s="26"/>
      <c r="E739" s="26"/>
      <c r="F739" s="26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</row>
    <row r="740" spans="1:220" s="56" customFormat="1" x14ac:dyDescent="0.25">
      <c r="A740" s="44"/>
      <c r="B740" s="142"/>
      <c r="C740" s="143"/>
      <c r="D740" s="26"/>
      <c r="E740" s="26"/>
      <c r="F740" s="26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</row>
    <row r="741" spans="1:220" s="56" customFormat="1" x14ac:dyDescent="0.25">
      <c r="A741" s="44"/>
      <c r="B741" s="142"/>
      <c r="C741" s="143"/>
      <c r="D741" s="26"/>
      <c r="E741" s="26"/>
      <c r="F741" s="26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</row>
    <row r="742" spans="1:220" s="56" customFormat="1" x14ac:dyDescent="0.25">
      <c r="A742" s="44"/>
      <c r="B742" s="142"/>
      <c r="C742" s="143"/>
      <c r="D742" s="26"/>
      <c r="E742" s="26"/>
      <c r="F742" s="26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</row>
    <row r="743" spans="1:220" s="56" customFormat="1" x14ac:dyDescent="0.25">
      <c r="A743" s="44"/>
      <c r="B743" s="142"/>
      <c r="C743" s="143"/>
      <c r="D743" s="26"/>
      <c r="E743" s="26"/>
      <c r="F743" s="26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</row>
    <row r="744" spans="1:220" s="56" customFormat="1" x14ac:dyDescent="0.25">
      <c r="A744" s="44"/>
      <c r="B744" s="142"/>
      <c r="C744" s="143"/>
      <c r="D744" s="26"/>
      <c r="E744" s="26"/>
      <c r="F744" s="26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</row>
    <row r="745" spans="1:220" s="56" customFormat="1" x14ac:dyDescent="0.25">
      <c r="A745" s="44"/>
      <c r="B745" s="142"/>
      <c r="C745" s="143"/>
      <c r="D745" s="26"/>
      <c r="E745" s="26"/>
      <c r="F745" s="26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</row>
    <row r="746" spans="1:220" s="56" customFormat="1" x14ac:dyDescent="0.25">
      <c r="A746" s="44"/>
      <c r="B746" s="142"/>
      <c r="C746" s="143"/>
      <c r="D746" s="26"/>
      <c r="E746" s="26"/>
      <c r="F746" s="26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</row>
    <row r="747" spans="1:220" s="56" customFormat="1" x14ac:dyDescent="0.25">
      <c r="A747" s="44"/>
      <c r="B747" s="142"/>
      <c r="C747" s="143"/>
      <c r="D747" s="26"/>
      <c r="E747" s="26"/>
      <c r="F747" s="26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</row>
    <row r="748" spans="1:220" s="56" customFormat="1" x14ac:dyDescent="0.25">
      <c r="A748" s="44"/>
      <c r="B748" s="142"/>
      <c r="C748" s="143"/>
      <c r="D748" s="26"/>
      <c r="E748" s="26"/>
      <c r="F748" s="26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</row>
    <row r="749" spans="1:220" s="56" customFormat="1" x14ac:dyDescent="0.25">
      <c r="A749" s="44"/>
      <c r="B749" s="142"/>
      <c r="C749" s="143"/>
      <c r="D749" s="26"/>
      <c r="E749" s="26"/>
      <c r="F749" s="26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</row>
    <row r="750" spans="1:220" s="56" customFormat="1" x14ac:dyDescent="0.25">
      <c r="A750" s="44"/>
      <c r="B750" s="142"/>
      <c r="C750" s="143"/>
      <c r="D750" s="26"/>
      <c r="E750" s="26"/>
      <c r="F750" s="26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</row>
    <row r="751" spans="1:220" s="56" customFormat="1" x14ac:dyDescent="0.25">
      <c r="A751" s="44"/>
      <c r="B751" s="142"/>
      <c r="C751" s="143"/>
      <c r="D751" s="26"/>
      <c r="E751" s="26"/>
      <c r="F751" s="26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</row>
    <row r="752" spans="1:220" s="56" customFormat="1" x14ac:dyDescent="0.25">
      <c r="A752" s="44"/>
      <c r="B752" s="142"/>
      <c r="C752" s="143"/>
      <c r="D752" s="26"/>
      <c r="E752" s="26"/>
      <c r="F752" s="26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</row>
    <row r="753" spans="1:220" s="56" customFormat="1" x14ac:dyDescent="0.25">
      <c r="A753" s="44"/>
      <c r="B753" s="142"/>
      <c r="C753" s="143"/>
      <c r="D753" s="26"/>
      <c r="E753" s="26"/>
      <c r="F753" s="26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</row>
    <row r="754" spans="1:220" s="56" customFormat="1" x14ac:dyDescent="0.25">
      <c r="A754" s="44"/>
      <c r="B754" s="142"/>
      <c r="C754" s="143"/>
      <c r="D754" s="26"/>
      <c r="E754" s="26"/>
      <c r="F754" s="26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</row>
    <row r="755" spans="1:220" s="56" customFormat="1" x14ac:dyDescent="0.25">
      <c r="A755" s="44"/>
      <c r="B755" s="142"/>
      <c r="C755" s="143"/>
      <c r="D755" s="26"/>
      <c r="E755" s="26"/>
      <c r="F755" s="26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</row>
    <row r="756" spans="1:220" s="56" customFormat="1" x14ac:dyDescent="0.25">
      <c r="A756" s="44"/>
      <c r="B756" s="142"/>
      <c r="C756" s="143"/>
      <c r="D756" s="26"/>
      <c r="E756" s="26"/>
      <c r="F756" s="26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</row>
    <row r="757" spans="1:220" s="56" customFormat="1" x14ac:dyDescent="0.25">
      <c r="A757" s="44"/>
      <c r="B757" s="142"/>
      <c r="C757" s="143"/>
      <c r="D757" s="26"/>
      <c r="E757" s="26"/>
      <c r="F757" s="26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</row>
    <row r="758" spans="1:220" s="56" customFormat="1" x14ac:dyDescent="0.25">
      <c r="A758" s="44"/>
      <c r="B758" s="142"/>
      <c r="C758" s="143"/>
      <c r="D758" s="26"/>
      <c r="E758" s="26"/>
      <c r="F758" s="2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</row>
    <row r="759" spans="1:220" s="56" customFormat="1" x14ac:dyDescent="0.25">
      <c r="A759" s="44"/>
      <c r="B759" s="142"/>
      <c r="C759" s="143"/>
      <c r="D759" s="26"/>
      <c r="E759" s="26"/>
      <c r="F759" s="2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</row>
    <row r="760" spans="1:220" s="56" customFormat="1" x14ac:dyDescent="0.25">
      <c r="A760" s="44"/>
      <c r="B760" s="142"/>
      <c r="C760" s="143"/>
      <c r="D760" s="26"/>
      <c r="E760" s="26"/>
      <c r="F760" s="2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</row>
    <row r="761" spans="1:220" s="56" customFormat="1" x14ac:dyDescent="0.25">
      <c r="A761" s="44"/>
      <c r="B761" s="142"/>
      <c r="C761" s="143"/>
      <c r="D761" s="26"/>
      <c r="E761" s="26"/>
      <c r="F761" s="2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</row>
    <row r="762" spans="1:220" s="56" customFormat="1" x14ac:dyDescent="0.25">
      <c r="A762" s="44"/>
      <c r="B762" s="142"/>
      <c r="C762" s="143"/>
      <c r="D762" s="26"/>
      <c r="E762" s="26"/>
      <c r="F762" s="2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</row>
    <row r="763" spans="1:220" s="56" customFormat="1" x14ac:dyDescent="0.25">
      <c r="A763" s="44"/>
      <c r="B763" s="142"/>
      <c r="C763" s="143"/>
      <c r="D763" s="26"/>
      <c r="E763" s="26"/>
      <c r="F763" s="2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</row>
    <row r="764" spans="1:220" s="56" customFormat="1" x14ac:dyDescent="0.25">
      <c r="A764" s="44"/>
      <c r="B764" s="142"/>
      <c r="C764" s="143"/>
      <c r="D764" s="26"/>
      <c r="E764" s="26"/>
      <c r="F764" s="2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</row>
    <row r="765" spans="1:220" s="56" customFormat="1" x14ac:dyDescent="0.25">
      <c r="A765" s="44"/>
      <c r="B765" s="142"/>
      <c r="C765" s="143"/>
      <c r="D765" s="26"/>
      <c r="E765" s="26"/>
      <c r="F765" s="2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</row>
    <row r="766" spans="1:220" s="56" customFormat="1" x14ac:dyDescent="0.25">
      <c r="A766" s="44"/>
      <c r="B766" s="142"/>
      <c r="C766" s="143"/>
      <c r="D766" s="26"/>
      <c r="E766" s="26"/>
      <c r="F766" s="2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</row>
    <row r="767" spans="1:220" s="56" customFormat="1" x14ac:dyDescent="0.25">
      <c r="A767" s="44"/>
      <c r="B767" s="142"/>
      <c r="C767" s="143"/>
      <c r="D767" s="26"/>
      <c r="E767" s="26"/>
      <c r="F767" s="2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</row>
    <row r="768" spans="1:220" s="56" customFormat="1" x14ac:dyDescent="0.25">
      <c r="A768" s="44"/>
      <c r="B768" s="142"/>
      <c r="C768" s="143"/>
      <c r="D768" s="26"/>
      <c r="E768" s="26"/>
      <c r="F768" s="2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</row>
    <row r="769" spans="1:220" s="56" customFormat="1" x14ac:dyDescent="0.25">
      <c r="A769" s="44"/>
      <c r="B769" s="142"/>
      <c r="C769" s="143"/>
      <c r="D769" s="26"/>
      <c r="E769" s="26"/>
      <c r="F769" s="2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</row>
    <row r="770" spans="1:220" s="56" customFormat="1" x14ac:dyDescent="0.25">
      <c r="A770" s="44"/>
      <c r="B770" s="142"/>
      <c r="C770" s="143"/>
      <c r="D770" s="26"/>
      <c r="E770" s="26"/>
      <c r="F770" s="2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</row>
    <row r="771" spans="1:220" s="56" customFormat="1" x14ac:dyDescent="0.25">
      <c r="A771" s="44"/>
      <c r="B771" s="142"/>
      <c r="C771" s="143"/>
      <c r="D771" s="26"/>
      <c r="E771" s="26"/>
      <c r="F771" s="2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</row>
    <row r="772" spans="1:220" s="56" customFormat="1" x14ac:dyDescent="0.25">
      <c r="A772" s="44"/>
      <c r="B772" s="142"/>
      <c r="C772" s="143"/>
      <c r="D772" s="26"/>
      <c r="E772" s="26"/>
      <c r="F772" s="2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</row>
    <row r="773" spans="1:220" s="56" customFormat="1" x14ac:dyDescent="0.25">
      <c r="A773" s="44"/>
      <c r="B773" s="142"/>
      <c r="C773" s="143"/>
      <c r="D773" s="26"/>
      <c r="E773" s="26"/>
      <c r="F773" s="26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</row>
    <row r="774" spans="1:220" s="56" customFormat="1" x14ac:dyDescent="0.25">
      <c r="A774" s="44"/>
      <c r="B774" s="142"/>
      <c r="C774" s="143"/>
      <c r="D774" s="26"/>
      <c r="E774" s="26"/>
      <c r="F774" s="26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</row>
    <row r="775" spans="1:220" s="56" customFormat="1" x14ac:dyDescent="0.25">
      <c r="A775" s="44"/>
      <c r="B775" s="142"/>
      <c r="C775" s="143"/>
      <c r="D775" s="26"/>
      <c r="E775" s="26"/>
      <c r="F775" s="26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</row>
    <row r="776" spans="1:220" s="56" customFormat="1" x14ac:dyDescent="0.25">
      <c r="A776" s="44"/>
      <c r="B776" s="142"/>
      <c r="C776" s="143"/>
      <c r="D776" s="26"/>
      <c r="E776" s="26"/>
      <c r="F776" s="26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</row>
    <row r="777" spans="1:220" s="56" customFormat="1" x14ac:dyDescent="0.25">
      <c r="A777" s="44"/>
      <c r="B777" s="142"/>
      <c r="C777" s="143"/>
      <c r="D777" s="26"/>
      <c r="E777" s="26"/>
      <c r="F777" s="26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</row>
    <row r="778" spans="1:220" s="56" customFormat="1" x14ac:dyDescent="0.25">
      <c r="A778" s="44"/>
      <c r="B778" s="142"/>
      <c r="C778" s="143"/>
      <c r="D778" s="26"/>
      <c r="E778" s="26"/>
      <c r="F778" s="26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</row>
    <row r="779" spans="1:220" s="56" customFormat="1" x14ac:dyDescent="0.25">
      <c r="A779" s="44"/>
      <c r="B779" s="142"/>
      <c r="C779" s="143"/>
      <c r="D779" s="26"/>
      <c r="E779" s="26"/>
      <c r="F779" s="26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</row>
    <row r="780" spans="1:220" s="56" customFormat="1" x14ac:dyDescent="0.25">
      <c r="A780" s="44"/>
      <c r="B780" s="142"/>
      <c r="C780" s="143"/>
      <c r="D780" s="26"/>
      <c r="E780" s="26"/>
      <c r="F780" s="26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</row>
    <row r="781" spans="1:220" s="56" customFormat="1" x14ac:dyDescent="0.25">
      <c r="A781" s="44"/>
      <c r="B781" s="142"/>
      <c r="C781" s="143"/>
      <c r="D781" s="26"/>
      <c r="E781" s="26"/>
      <c r="F781" s="26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</row>
    <row r="782" spans="1:220" s="56" customFormat="1" x14ac:dyDescent="0.25">
      <c r="A782" s="44"/>
      <c r="B782" s="142"/>
      <c r="C782" s="143"/>
      <c r="D782" s="26"/>
      <c r="E782" s="26"/>
      <c r="F782" s="26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</row>
    <row r="783" spans="1:220" s="56" customFormat="1" x14ac:dyDescent="0.25">
      <c r="A783" s="44"/>
      <c r="B783" s="142"/>
      <c r="C783" s="143"/>
      <c r="D783" s="26"/>
      <c r="E783" s="26"/>
      <c r="F783" s="26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</row>
    <row r="784" spans="1:220" s="56" customFormat="1" x14ac:dyDescent="0.25">
      <c r="A784" s="44"/>
      <c r="B784" s="142"/>
      <c r="C784" s="143"/>
      <c r="D784" s="26"/>
      <c r="E784" s="26"/>
      <c r="F784" s="26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</row>
    <row r="785" spans="1:220" s="56" customFormat="1" x14ac:dyDescent="0.25">
      <c r="A785" s="44"/>
      <c r="B785" s="142"/>
      <c r="C785" s="143"/>
      <c r="D785" s="26"/>
      <c r="E785" s="26"/>
      <c r="F785" s="26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</row>
    <row r="786" spans="1:220" s="56" customFormat="1" x14ac:dyDescent="0.25">
      <c r="A786" s="44"/>
      <c r="B786" s="142"/>
      <c r="C786" s="143"/>
      <c r="D786" s="26"/>
      <c r="E786" s="26"/>
      <c r="F786" s="26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</row>
    <row r="787" spans="1:220" s="56" customFormat="1" x14ac:dyDescent="0.25">
      <c r="A787" s="44"/>
      <c r="B787" s="142"/>
      <c r="C787" s="143"/>
      <c r="D787" s="26"/>
      <c r="E787" s="26"/>
      <c r="F787" s="26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</row>
    <row r="788" spans="1:220" s="56" customFormat="1" x14ac:dyDescent="0.25">
      <c r="A788" s="44"/>
      <c r="B788" s="142"/>
      <c r="C788" s="143"/>
      <c r="D788" s="26"/>
      <c r="E788" s="26"/>
      <c r="F788" s="26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</row>
    <row r="789" spans="1:220" s="56" customFormat="1" x14ac:dyDescent="0.25">
      <c r="A789" s="44"/>
      <c r="B789" s="142"/>
      <c r="C789" s="143"/>
      <c r="D789" s="26"/>
      <c r="E789" s="26"/>
      <c r="F789" s="26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</row>
    <row r="790" spans="1:220" s="56" customFormat="1" x14ac:dyDescent="0.25">
      <c r="A790" s="44"/>
      <c r="B790" s="142"/>
      <c r="C790" s="143"/>
      <c r="D790" s="26"/>
      <c r="E790" s="26"/>
      <c r="F790" s="26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</row>
    <row r="791" spans="1:220" s="56" customFormat="1" x14ac:dyDescent="0.25">
      <c r="A791" s="44"/>
      <c r="B791" s="142"/>
      <c r="C791" s="143"/>
      <c r="D791" s="26"/>
      <c r="E791" s="26"/>
      <c r="F791" s="26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</row>
    <row r="792" spans="1:220" s="56" customFormat="1" x14ac:dyDescent="0.25">
      <c r="A792" s="44"/>
      <c r="B792" s="142"/>
      <c r="C792" s="143"/>
      <c r="D792" s="26"/>
      <c r="E792" s="26"/>
      <c r="F792" s="26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</row>
    <row r="793" spans="1:220" s="56" customFormat="1" x14ac:dyDescent="0.25">
      <c r="A793" s="44"/>
      <c r="B793" s="142"/>
      <c r="C793" s="143"/>
      <c r="D793" s="26"/>
      <c r="E793" s="26"/>
      <c r="F793" s="26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</row>
    <row r="794" spans="1:220" s="56" customFormat="1" x14ac:dyDescent="0.25">
      <c r="A794" s="44"/>
      <c r="B794" s="142"/>
      <c r="C794" s="143"/>
      <c r="D794" s="26"/>
      <c r="E794" s="26"/>
      <c r="F794" s="26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</row>
    <row r="795" spans="1:220" s="56" customFormat="1" x14ac:dyDescent="0.25">
      <c r="A795" s="44"/>
      <c r="B795" s="142"/>
      <c r="C795" s="143"/>
      <c r="D795" s="26"/>
      <c r="E795" s="26"/>
      <c r="F795" s="26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</row>
    <row r="796" spans="1:220" s="56" customFormat="1" x14ac:dyDescent="0.25">
      <c r="A796" s="44"/>
      <c r="B796" s="142"/>
      <c r="C796" s="143"/>
      <c r="D796" s="26"/>
      <c r="E796" s="26"/>
      <c r="F796" s="26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</row>
    <row r="797" spans="1:220" s="56" customFormat="1" x14ac:dyDescent="0.25">
      <c r="A797" s="44"/>
      <c r="B797" s="142"/>
      <c r="C797" s="143"/>
      <c r="D797" s="26"/>
      <c r="E797" s="26"/>
      <c r="F797" s="26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</row>
    <row r="798" spans="1:220" s="56" customFormat="1" x14ac:dyDescent="0.25">
      <c r="A798" s="44"/>
      <c r="B798" s="142"/>
      <c r="C798" s="143"/>
      <c r="D798" s="26"/>
      <c r="E798" s="26"/>
      <c r="F798" s="26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</row>
    <row r="799" spans="1:220" s="56" customFormat="1" x14ac:dyDescent="0.25">
      <c r="A799" s="44"/>
      <c r="B799" s="142"/>
      <c r="C799" s="143"/>
      <c r="D799" s="26"/>
      <c r="E799" s="26"/>
      <c r="F799" s="26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</row>
    <row r="800" spans="1:220" s="56" customFormat="1" x14ac:dyDescent="0.25">
      <c r="A800" s="44"/>
      <c r="B800" s="142"/>
      <c r="C800" s="143"/>
      <c r="D800" s="26"/>
      <c r="E800" s="26"/>
      <c r="F800" s="26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</row>
    <row r="801" spans="1:220" s="56" customFormat="1" x14ac:dyDescent="0.25">
      <c r="A801" s="44"/>
      <c r="B801" s="142"/>
      <c r="C801" s="143"/>
      <c r="D801" s="26"/>
      <c r="E801" s="26"/>
      <c r="F801" s="26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</row>
    <row r="802" spans="1:220" s="56" customFormat="1" x14ac:dyDescent="0.25">
      <c r="A802" s="44"/>
      <c r="B802" s="142"/>
      <c r="C802" s="143"/>
      <c r="D802" s="26"/>
      <c r="E802" s="26"/>
      <c r="F802" s="26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</row>
    <row r="803" spans="1:220" s="56" customFormat="1" x14ac:dyDescent="0.25">
      <c r="A803" s="44"/>
      <c r="B803" s="142"/>
      <c r="C803" s="143"/>
      <c r="D803" s="26"/>
      <c r="E803" s="26"/>
      <c r="F803" s="26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</row>
    <row r="804" spans="1:220" s="56" customFormat="1" x14ac:dyDescent="0.25">
      <c r="A804" s="44"/>
      <c r="B804" s="142"/>
      <c r="C804" s="143"/>
      <c r="D804" s="26"/>
      <c r="E804" s="26"/>
      <c r="F804" s="26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</row>
    <row r="805" spans="1:220" s="56" customFormat="1" x14ac:dyDescent="0.25">
      <c r="A805" s="44"/>
      <c r="B805" s="142"/>
      <c r="C805" s="143"/>
      <c r="D805" s="26"/>
      <c r="E805" s="26"/>
      <c r="F805" s="26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</row>
    <row r="806" spans="1:220" s="56" customFormat="1" x14ac:dyDescent="0.25">
      <c r="A806" s="44"/>
      <c r="B806" s="142"/>
      <c r="C806" s="143"/>
      <c r="D806" s="26"/>
      <c r="E806" s="26"/>
      <c r="F806" s="26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</row>
    <row r="807" spans="1:220" s="56" customFormat="1" x14ac:dyDescent="0.25">
      <c r="A807" s="44"/>
      <c r="B807" s="142"/>
      <c r="C807" s="143"/>
      <c r="D807" s="26"/>
      <c r="E807" s="26"/>
      <c r="F807" s="26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</row>
    <row r="808" spans="1:220" s="56" customFormat="1" x14ac:dyDescent="0.25">
      <c r="A808" s="44"/>
      <c r="B808" s="142"/>
      <c r="C808" s="143"/>
      <c r="D808" s="26"/>
      <c r="E808" s="26"/>
      <c r="F808" s="26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</row>
    <row r="809" spans="1:220" s="56" customFormat="1" x14ac:dyDescent="0.25">
      <c r="A809" s="44"/>
      <c r="B809" s="142"/>
      <c r="C809" s="143"/>
      <c r="D809" s="26"/>
      <c r="E809" s="26"/>
      <c r="F809" s="26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</row>
    <row r="810" spans="1:220" s="56" customFormat="1" x14ac:dyDescent="0.25">
      <c r="A810" s="44"/>
      <c r="B810" s="142"/>
      <c r="C810" s="143"/>
      <c r="D810" s="26"/>
      <c r="E810" s="26"/>
      <c r="F810" s="26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</row>
    <row r="811" spans="1:220" s="56" customFormat="1" x14ac:dyDescent="0.25">
      <c r="A811" s="44"/>
      <c r="B811" s="142"/>
      <c r="C811" s="143"/>
      <c r="D811" s="26"/>
      <c r="E811" s="26"/>
      <c r="F811" s="26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</row>
    <row r="812" spans="1:220" s="56" customFormat="1" x14ac:dyDescent="0.25">
      <c r="A812" s="44"/>
      <c r="B812" s="142"/>
      <c r="C812" s="143"/>
      <c r="D812" s="26"/>
      <c r="E812" s="26"/>
      <c r="F812" s="26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</row>
    <row r="813" spans="1:220" s="56" customFormat="1" x14ac:dyDescent="0.25">
      <c r="A813" s="44"/>
      <c r="B813" s="142"/>
      <c r="C813" s="143"/>
      <c r="D813" s="26"/>
      <c r="E813" s="26"/>
      <c r="F813" s="26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</row>
    <row r="814" spans="1:220" s="56" customFormat="1" x14ac:dyDescent="0.25">
      <c r="A814" s="44"/>
      <c r="B814" s="142"/>
      <c r="C814" s="143"/>
      <c r="D814" s="26"/>
      <c r="E814" s="26"/>
      <c r="F814" s="26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</row>
    <row r="815" spans="1:220" s="56" customFormat="1" x14ac:dyDescent="0.25">
      <c r="A815" s="44"/>
      <c r="B815" s="142"/>
      <c r="C815" s="143"/>
      <c r="D815" s="26"/>
      <c r="E815" s="26"/>
      <c r="F815" s="26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</row>
    <row r="816" spans="1:220" s="56" customFormat="1" x14ac:dyDescent="0.25">
      <c r="A816" s="44"/>
      <c r="B816" s="142"/>
      <c r="C816" s="143"/>
      <c r="D816" s="26"/>
      <c r="E816" s="26"/>
      <c r="F816" s="26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</row>
    <row r="817" spans="1:220" s="56" customFormat="1" x14ac:dyDescent="0.25">
      <c r="A817" s="44"/>
      <c r="B817" s="142"/>
      <c r="C817" s="143"/>
      <c r="D817" s="26"/>
      <c r="E817" s="26"/>
      <c r="F817" s="26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</row>
    <row r="818" spans="1:220" s="56" customFormat="1" x14ac:dyDescent="0.25">
      <c r="A818" s="44"/>
      <c r="B818" s="142"/>
      <c r="C818" s="143"/>
      <c r="D818" s="26"/>
      <c r="E818" s="26"/>
      <c r="F818" s="26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</row>
    <row r="819" spans="1:220" s="56" customFormat="1" x14ac:dyDescent="0.25">
      <c r="A819" s="44"/>
      <c r="B819" s="142"/>
      <c r="C819" s="143"/>
      <c r="D819" s="26"/>
      <c r="E819" s="26"/>
      <c r="F819" s="26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</row>
    <row r="820" spans="1:220" s="56" customFormat="1" x14ac:dyDescent="0.25">
      <c r="A820" s="44"/>
      <c r="B820" s="142"/>
      <c r="C820" s="143"/>
      <c r="D820" s="26"/>
      <c r="E820" s="26"/>
      <c r="F820" s="26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</row>
    <row r="821" spans="1:220" s="56" customFormat="1" x14ac:dyDescent="0.25">
      <c r="A821" s="44"/>
      <c r="B821" s="142"/>
      <c r="C821" s="143"/>
      <c r="D821" s="26"/>
      <c r="E821" s="26"/>
      <c r="F821" s="26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</row>
    <row r="822" spans="1:220" s="56" customFormat="1" x14ac:dyDescent="0.25">
      <c r="A822" s="44"/>
      <c r="B822" s="142"/>
      <c r="C822" s="143"/>
      <c r="D822" s="26"/>
      <c r="E822" s="26"/>
      <c r="F822" s="26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</row>
    <row r="823" spans="1:220" s="56" customFormat="1" x14ac:dyDescent="0.25">
      <c r="A823" s="44"/>
      <c r="B823" s="142"/>
      <c r="C823" s="143"/>
      <c r="D823" s="26"/>
      <c r="E823" s="26"/>
      <c r="F823" s="26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</row>
    <row r="824" spans="1:220" s="56" customFormat="1" x14ac:dyDescent="0.25">
      <c r="A824" s="44"/>
      <c r="B824" s="142"/>
      <c r="C824" s="143"/>
      <c r="D824" s="26"/>
      <c r="E824" s="26"/>
      <c r="F824" s="26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</row>
    <row r="825" spans="1:220" s="56" customFormat="1" x14ac:dyDescent="0.25">
      <c r="A825" s="44"/>
      <c r="B825" s="142"/>
      <c r="C825" s="143"/>
      <c r="D825" s="26"/>
      <c r="E825" s="26"/>
      <c r="F825" s="26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</row>
    <row r="826" spans="1:220" s="56" customFormat="1" x14ac:dyDescent="0.25">
      <c r="A826" s="44"/>
      <c r="B826" s="142"/>
      <c r="C826" s="143"/>
      <c r="D826" s="26"/>
      <c r="E826" s="26"/>
      <c r="F826" s="26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</row>
    <row r="827" spans="1:220" s="56" customFormat="1" x14ac:dyDescent="0.25">
      <c r="A827" s="44"/>
      <c r="B827" s="142"/>
      <c r="C827" s="143"/>
      <c r="D827" s="26"/>
      <c r="E827" s="26"/>
      <c r="F827" s="26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</row>
    <row r="828" spans="1:220" s="56" customFormat="1" x14ac:dyDescent="0.25">
      <c r="A828" s="44"/>
      <c r="B828" s="142"/>
      <c r="C828" s="143"/>
      <c r="D828" s="26"/>
      <c r="E828" s="26"/>
      <c r="F828" s="26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</row>
    <row r="829" spans="1:220" s="56" customFormat="1" x14ac:dyDescent="0.25">
      <c r="A829" s="44"/>
      <c r="B829" s="142"/>
      <c r="C829" s="143"/>
      <c r="D829" s="26"/>
      <c r="E829" s="26"/>
      <c r="F829" s="26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</row>
    <row r="830" spans="1:220" s="56" customFormat="1" x14ac:dyDescent="0.25">
      <c r="A830" s="44"/>
      <c r="B830" s="142"/>
      <c r="C830" s="143"/>
      <c r="D830" s="26"/>
      <c r="E830" s="26"/>
      <c r="F830" s="26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</row>
    <row r="831" spans="1:220" s="56" customFormat="1" x14ac:dyDescent="0.25">
      <c r="A831" s="44"/>
      <c r="B831" s="142"/>
      <c r="C831" s="143"/>
      <c r="D831" s="26"/>
      <c r="E831" s="26"/>
      <c r="F831" s="26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</row>
    <row r="832" spans="1:220" s="56" customFormat="1" x14ac:dyDescent="0.25">
      <c r="A832" s="44"/>
      <c r="B832" s="142"/>
      <c r="C832" s="143"/>
      <c r="D832" s="26"/>
      <c r="E832" s="26"/>
      <c r="F832" s="26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</row>
    <row r="833" spans="1:220" s="56" customFormat="1" x14ac:dyDescent="0.25">
      <c r="A833" s="44"/>
      <c r="B833" s="142"/>
      <c r="C833" s="143"/>
      <c r="D833" s="26"/>
      <c r="E833" s="26"/>
      <c r="F833" s="26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</row>
    <row r="834" spans="1:220" s="56" customFormat="1" x14ac:dyDescent="0.25">
      <c r="A834" s="44"/>
      <c r="B834" s="142"/>
      <c r="C834" s="143"/>
      <c r="D834" s="26"/>
      <c r="E834" s="26"/>
      <c r="F834" s="26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</row>
    <row r="835" spans="1:220" s="56" customFormat="1" x14ac:dyDescent="0.25">
      <c r="A835" s="44"/>
      <c r="B835" s="142"/>
      <c r="C835" s="143"/>
      <c r="D835" s="26"/>
      <c r="E835" s="26"/>
      <c r="F835" s="26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</row>
    <row r="836" spans="1:220" s="56" customFormat="1" x14ac:dyDescent="0.25">
      <c r="A836" s="44"/>
      <c r="B836" s="142"/>
      <c r="C836" s="143"/>
      <c r="D836" s="26"/>
      <c r="E836" s="26"/>
      <c r="F836" s="26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</row>
    <row r="837" spans="1:220" s="56" customFormat="1" x14ac:dyDescent="0.25">
      <c r="A837" s="44"/>
      <c r="B837" s="142"/>
      <c r="C837" s="143"/>
      <c r="D837" s="26"/>
      <c r="E837" s="26"/>
      <c r="F837" s="26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</row>
    <row r="838" spans="1:220" s="56" customFormat="1" x14ac:dyDescent="0.25">
      <c r="A838" s="44"/>
      <c r="B838" s="142"/>
      <c r="C838" s="143"/>
      <c r="D838" s="26"/>
      <c r="E838" s="26"/>
      <c r="F838" s="26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</row>
    <row r="839" spans="1:220" s="56" customFormat="1" x14ac:dyDescent="0.25">
      <c r="A839" s="44"/>
      <c r="B839" s="142"/>
      <c r="C839" s="143"/>
      <c r="D839" s="26"/>
      <c r="E839" s="26"/>
      <c r="F839" s="26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</row>
    <row r="840" spans="1:220" s="56" customFormat="1" x14ac:dyDescent="0.25">
      <c r="A840" s="44"/>
      <c r="B840" s="142"/>
      <c r="C840" s="143"/>
      <c r="D840" s="26"/>
      <c r="E840" s="26"/>
      <c r="F840" s="26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</row>
    <row r="841" spans="1:220" s="56" customFormat="1" x14ac:dyDescent="0.25">
      <c r="A841" s="44"/>
      <c r="B841" s="142"/>
      <c r="C841" s="143"/>
      <c r="D841" s="26"/>
      <c r="E841" s="26"/>
      <c r="F841" s="26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</row>
    <row r="842" spans="1:220" s="56" customFormat="1" x14ac:dyDescent="0.25">
      <c r="A842" s="44"/>
      <c r="B842" s="142"/>
      <c r="C842" s="143"/>
      <c r="D842" s="26"/>
      <c r="E842" s="26"/>
      <c r="F842" s="26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</row>
    <row r="843" spans="1:220" s="56" customFormat="1" x14ac:dyDescent="0.25">
      <c r="A843" s="44"/>
      <c r="B843" s="142"/>
      <c r="C843" s="143"/>
      <c r="D843" s="26"/>
      <c r="E843" s="26"/>
      <c r="F843" s="26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</row>
    <row r="844" spans="1:220" s="56" customFormat="1" x14ac:dyDescent="0.25">
      <c r="A844" s="44"/>
      <c r="B844" s="142"/>
      <c r="C844" s="143"/>
      <c r="D844" s="26"/>
      <c r="E844" s="26"/>
      <c r="F844" s="26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</row>
    <row r="845" spans="1:220" s="56" customFormat="1" x14ac:dyDescent="0.25">
      <c r="A845" s="44"/>
      <c r="B845" s="142"/>
      <c r="C845" s="143"/>
      <c r="D845" s="26"/>
      <c r="E845" s="26"/>
      <c r="F845" s="26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</row>
    <row r="846" spans="1:220" s="56" customFormat="1" x14ac:dyDescent="0.25">
      <c r="A846" s="44"/>
      <c r="B846" s="142"/>
      <c r="C846" s="143"/>
      <c r="D846" s="26"/>
      <c r="E846" s="26"/>
      <c r="F846" s="26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</row>
    <row r="847" spans="1:220" s="56" customFormat="1" x14ac:dyDescent="0.25">
      <c r="A847" s="44"/>
      <c r="B847" s="142"/>
      <c r="C847" s="143"/>
      <c r="D847" s="26"/>
      <c r="E847" s="26"/>
      <c r="F847" s="26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</row>
    <row r="848" spans="1:220" s="56" customFormat="1" x14ac:dyDescent="0.25">
      <c r="A848" s="44"/>
      <c r="B848" s="142"/>
      <c r="C848" s="143"/>
      <c r="D848" s="26"/>
      <c r="E848" s="26"/>
      <c r="F848" s="26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</row>
    <row r="849" spans="1:220" s="56" customFormat="1" x14ac:dyDescent="0.25">
      <c r="A849" s="44"/>
      <c r="B849" s="142"/>
      <c r="C849" s="143"/>
      <c r="D849" s="26"/>
      <c r="E849" s="26"/>
      <c r="F849" s="26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</row>
    <row r="850" spans="1:220" s="56" customFormat="1" x14ac:dyDescent="0.25">
      <c r="A850" s="44"/>
      <c r="B850" s="142"/>
      <c r="C850" s="143"/>
      <c r="D850" s="26"/>
      <c r="E850" s="26"/>
      <c r="F850" s="26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</row>
    <row r="851" spans="1:220" s="56" customFormat="1" x14ac:dyDescent="0.25">
      <c r="A851" s="44"/>
      <c r="B851" s="142"/>
      <c r="C851" s="143"/>
      <c r="D851" s="26"/>
      <c r="E851" s="26"/>
      <c r="F851" s="26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</row>
    <row r="852" spans="1:220" s="56" customFormat="1" x14ac:dyDescent="0.25">
      <c r="A852" s="44"/>
      <c r="B852" s="142"/>
      <c r="C852" s="143"/>
      <c r="D852" s="26"/>
      <c r="E852" s="26"/>
      <c r="F852" s="26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</row>
    <row r="853" spans="1:220" s="56" customFormat="1" x14ac:dyDescent="0.25">
      <c r="A853" s="44"/>
      <c r="B853" s="142"/>
      <c r="C853" s="143"/>
      <c r="D853" s="26"/>
      <c r="E853" s="26"/>
      <c r="F853" s="26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</row>
    <row r="854" spans="1:220" s="56" customFormat="1" x14ac:dyDescent="0.25">
      <c r="A854" s="44"/>
      <c r="B854" s="142"/>
      <c r="C854" s="143"/>
      <c r="D854" s="26"/>
      <c r="E854" s="26"/>
      <c r="F854" s="26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</row>
    <row r="855" spans="1:220" s="56" customFormat="1" x14ac:dyDescent="0.25">
      <c r="A855" s="44"/>
      <c r="B855" s="142"/>
      <c r="C855" s="143"/>
      <c r="D855" s="26"/>
      <c r="E855" s="26"/>
      <c r="F855" s="26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</row>
    <row r="856" spans="1:220" s="56" customFormat="1" x14ac:dyDescent="0.25">
      <c r="A856" s="44"/>
      <c r="B856" s="142"/>
      <c r="C856" s="143"/>
      <c r="D856" s="26"/>
      <c r="E856" s="26"/>
      <c r="F856" s="26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</row>
    <row r="857" spans="1:220" s="56" customFormat="1" x14ac:dyDescent="0.25">
      <c r="A857" s="44"/>
      <c r="B857" s="142"/>
      <c r="C857" s="143"/>
      <c r="D857" s="26"/>
      <c r="E857" s="26"/>
      <c r="F857" s="26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</row>
    <row r="858" spans="1:220" s="56" customFormat="1" x14ac:dyDescent="0.25">
      <c r="A858" s="44"/>
      <c r="B858" s="142"/>
      <c r="C858" s="143"/>
      <c r="D858" s="26"/>
      <c r="E858" s="26"/>
      <c r="F858" s="26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</row>
    <row r="859" spans="1:220" s="56" customFormat="1" x14ac:dyDescent="0.25">
      <c r="A859" s="44"/>
      <c r="B859" s="142"/>
      <c r="C859" s="143"/>
      <c r="D859" s="26"/>
      <c r="E859" s="26"/>
      <c r="F859" s="26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</row>
    <row r="860" spans="1:220" s="56" customFormat="1" x14ac:dyDescent="0.25">
      <c r="A860" s="44"/>
      <c r="B860" s="142"/>
      <c r="C860" s="143"/>
      <c r="D860" s="26"/>
      <c r="E860" s="26"/>
      <c r="F860" s="26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</row>
    <row r="861" spans="1:220" s="56" customFormat="1" x14ac:dyDescent="0.25">
      <c r="A861" s="44"/>
      <c r="B861" s="142"/>
      <c r="C861" s="143"/>
      <c r="D861" s="26"/>
      <c r="E861" s="26"/>
      <c r="F861" s="26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</row>
    <row r="862" spans="1:220" s="56" customFormat="1" x14ac:dyDescent="0.25">
      <c r="A862" s="44"/>
      <c r="B862" s="142"/>
      <c r="C862" s="143"/>
      <c r="D862" s="26"/>
      <c r="E862" s="26"/>
      <c r="F862" s="26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</row>
    <row r="863" spans="1:220" s="56" customFormat="1" x14ac:dyDescent="0.25">
      <c r="A863" s="44"/>
      <c r="B863" s="142"/>
      <c r="C863" s="143"/>
      <c r="D863" s="26"/>
      <c r="E863" s="26"/>
      <c r="F863" s="26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</row>
    <row r="864" spans="1:220" s="56" customFormat="1" x14ac:dyDescent="0.25">
      <c r="A864" s="44"/>
      <c r="B864" s="142"/>
      <c r="C864" s="143"/>
      <c r="D864" s="26"/>
      <c r="E864" s="26"/>
      <c r="F864" s="26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</row>
    <row r="865" spans="1:220" s="56" customFormat="1" x14ac:dyDescent="0.25">
      <c r="A865" s="44"/>
      <c r="B865" s="142"/>
      <c r="C865" s="143"/>
      <c r="D865" s="26"/>
      <c r="E865" s="26"/>
      <c r="F865" s="26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</row>
    <row r="866" spans="1:220" s="56" customFormat="1" x14ac:dyDescent="0.25">
      <c r="A866" s="44"/>
      <c r="B866" s="142"/>
      <c r="C866" s="143"/>
      <c r="D866" s="26"/>
      <c r="E866" s="26"/>
      <c r="F866" s="26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</row>
    <row r="867" spans="1:220" s="56" customFormat="1" x14ac:dyDescent="0.25">
      <c r="A867" s="44"/>
      <c r="B867" s="142"/>
      <c r="C867" s="143"/>
      <c r="D867" s="26"/>
      <c r="E867" s="26"/>
      <c r="F867" s="26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</row>
    <row r="868" spans="1:220" s="56" customFormat="1" x14ac:dyDescent="0.25">
      <c r="A868" s="44"/>
      <c r="B868" s="142"/>
      <c r="C868" s="143"/>
      <c r="D868" s="26"/>
      <c r="E868" s="26"/>
      <c r="F868" s="26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</row>
    <row r="869" spans="1:220" s="56" customFormat="1" x14ac:dyDescent="0.25">
      <c r="A869" s="44"/>
      <c r="B869" s="142"/>
      <c r="C869" s="143"/>
      <c r="D869" s="26"/>
      <c r="E869" s="26"/>
      <c r="F869" s="26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</row>
    <row r="870" spans="1:220" s="56" customFormat="1" x14ac:dyDescent="0.25">
      <c r="A870" s="44"/>
      <c r="B870" s="142"/>
      <c r="C870" s="143"/>
      <c r="D870" s="26"/>
      <c r="E870" s="26"/>
      <c r="F870" s="26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</row>
    <row r="871" spans="1:220" s="56" customFormat="1" x14ac:dyDescent="0.25">
      <c r="A871" s="44"/>
      <c r="B871" s="142"/>
      <c r="C871" s="143"/>
      <c r="D871" s="26"/>
      <c r="E871" s="26"/>
      <c r="F871" s="26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</row>
    <row r="872" spans="1:220" s="56" customFormat="1" x14ac:dyDescent="0.25">
      <c r="A872" s="44"/>
      <c r="B872" s="142"/>
      <c r="C872" s="143"/>
      <c r="D872" s="26"/>
      <c r="E872" s="26"/>
      <c r="F872" s="26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</row>
    <row r="873" spans="1:220" s="56" customFormat="1" x14ac:dyDescent="0.25">
      <c r="A873" s="44"/>
      <c r="B873" s="142"/>
      <c r="C873" s="143"/>
      <c r="D873" s="26"/>
      <c r="E873" s="26"/>
      <c r="F873" s="26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</row>
    <row r="874" spans="1:220" s="56" customFormat="1" x14ac:dyDescent="0.25">
      <c r="A874" s="44"/>
      <c r="B874" s="142"/>
      <c r="C874" s="143"/>
      <c r="D874" s="26"/>
      <c r="E874" s="26"/>
      <c r="F874" s="26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</row>
    <row r="875" spans="1:220" s="56" customFormat="1" x14ac:dyDescent="0.25">
      <c r="A875" s="44"/>
      <c r="B875" s="142"/>
      <c r="C875" s="143"/>
      <c r="D875" s="26"/>
      <c r="E875" s="26"/>
      <c r="F875" s="26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</row>
    <row r="876" spans="1:220" s="56" customFormat="1" x14ac:dyDescent="0.25">
      <c r="A876" s="44"/>
      <c r="B876" s="142"/>
      <c r="C876" s="143"/>
      <c r="D876" s="26"/>
      <c r="E876" s="26"/>
      <c r="F876" s="26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</row>
    <row r="877" spans="1:220" s="56" customFormat="1" x14ac:dyDescent="0.25">
      <c r="A877" s="44"/>
      <c r="B877" s="142"/>
      <c r="C877" s="143"/>
      <c r="D877" s="26"/>
      <c r="E877" s="26"/>
      <c r="F877" s="26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</row>
    <row r="878" spans="1:220" s="56" customFormat="1" x14ac:dyDescent="0.25">
      <c r="A878" s="44"/>
      <c r="B878" s="142"/>
      <c r="C878" s="143"/>
      <c r="D878" s="26"/>
      <c r="E878" s="26"/>
      <c r="F878" s="26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</row>
    <row r="879" spans="1:220" s="56" customFormat="1" x14ac:dyDescent="0.25">
      <c r="A879" s="44"/>
      <c r="B879" s="142"/>
      <c r="C879" s="143"/>
      <c r="D879" s="26"/>
      <c r="E879" s="26"/>
      <c r="F879" s="26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</row>
    <row r="880" spans="1:220" s="56" customFormat="1" x14ac:dyDescent="0.25">
      <c r="A880" s="44"/>
      <c r="B880" s="142"/>
      <c r="C880" s="143"/>
      <c r="D880" s="26"/>
      <c r="E880" s="26"/>
      <c r="F880" s="26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</row>
    <row r="881" spans="1:220" s="56" customFormat="1" x14ac:dyDescent="0.25">
      <c r="A881" s="44"/>
      <c r="B881" s="142"/>
      <c r="C881" s="143"/>
      <c r="D881" s="26"/>
      <c r="E881" s="26"/>
      <c r="F881" s="26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</row>
    <row r="882" spans="1:220" s="56" customFormat="1" x14ac:dyDescent="0.25">
      <c r="A882" s="44"/>
      <c r="B882" s="142"/>
      <c r="C882" s="143"/>
      <c r="D882" s="26"/>
      <c r="E882" s="26"/>
      <c r="F882" s="26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</row>
    <row r="883" spans="1:220" s="56" customFormat="1" x14ac:dyDescent="0.25">
      <c r="A883" s="44"/>
      <c r="B883" s="142"/>
      <c r="C883" s="143"/>
      <c r="D883" s="26"/>
      <c r="E883" s="26"/>
      <c r="F883" s="26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</row>
    <row r="884" spans="1:220" s="56" customFormat="1" x14ac:dyDescent="0.25">
      <c r="A884" s="44"/>
      <c r="B884" s="142"/>
      <c r="C884" s="143"/>
      <c r="D884" s="26"/>
      <c r="E884" s="26"/>
      <c r="F884" s="26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</row>
    <row r="885" spans="1:220" s="56" customFormat="1" x14ac:dyDescent="0.25">
      <c r="A885" s="44"/>
      <c r="B885" s="142"/>
      <c r="C885" s="143"/>
      <c r="D885" s="26"/>
      <c r="E885" s="26"/>
      <c r="F885" s="26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</row>
    <row r="886" spans="1:220" s="56" customFormat="1" x14ac:dyDescent="0.25">
      <c r="A886" s="44"/>
      <c r="B886" s="142"/>
      <c r="C886" s="143"/>
      <c r="D886" s="26"/>
      <c r="E886" s="26"/>
      <c r="F886" s="26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</row>
    <row r="887" spans="1:220" s="56" customFormat="1" x14ac:dyDescent="0.25">
      <c r="A887" s="44"/>
      <c r="B887" s="142"/>
      <c r="C887" s="143"/>
      <c r="D887" s="26"/>
      <c r="E887" s="26"/>
      <c r="F887" s="26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</row>
    <row r="888" spans="1:220" s="56" customFormat="1" x14ac:dyDescent="0.25">
      <c r="A888" s="44"/>
      <c r="B888" s="142"/>
      <c r="C888" s="143"/>
      <c r="D888" s="26"/>
      <c r="E888" s="26"/>
      <c r="F888" s="26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</row>
    <row r="889" spans="1:220" s="56" customFormat="1" x14ac:dyDescent="0.25">
      <c r="A889" s="44"/>
      <c r="B889" s="142"/>
      <c r="C889" s="143"/>
      <c r="D889" s="26"/>
      <c r="E889" s="26"/>
      <c r="F889" s="26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</row>
    <row r="890" spans="1:220" s="56" customFormat="1" x14ac:dyDescent="0.25">
      <c r="A890" s="44"/>
      <c r="B890" s="142"/>
      <c r="C890" s="143"/>
      <c r="D890" s="26"/>
      <c r="E890" s="26"/>
      <c r="F890" s="26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</row>
    <row r="891" spans="1:220" s="56" customFormat="1" x14ac:dyDescent="0.25">
      <c r="A891" s="44"/>
      <c r="B891" s="142"/>
      <c r="C891" s="143"/>
      <c r="D891" s="26"/>
      <c r="E891" s="26"/>
      <c r="F891" s="26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</row>
    <row r="892" spans="1:220" s="56" customFormat="1" x14ac:dyDescent="0.25">
      <c r="A892" s="44"/>
      <c r="B892" s="142"/>
      <c r="C892" s="143"/>
      <c r="D892" s="26"/>
      <c r="E892" s="26"/>
      <c r="F892" s="26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</row>
    <row r="893" spans="1:220" s="56" customFormat="1" x14ac:dyDescent="0.25">
      <c r="A893" s="44"/>
      <c r="B893" s="142"/>
      <c r="C893" s="143"/>
      <c r="D893" s="26"/>
      <c r="E893" s="26"/>
      <c r="F893" s="26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</row>
    <row r="894" spans="1:220" s="56" customFormat="1" x14ac:dyDescent="0.25">
      <c r="A894" s="44"/>
      <c r="B894" s="142"/>
      <c r="C894" s="143"/>
      <c r="D894" s="26"/>
      <c r="E894" s="26"/>
      <c r="F894" s="26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</row>
    <row r="895" spans="1:220" s="56" customFormat="1" x14ac:dyDescent="0.25">
      <c r="A895" s="44"/>
      <c r="B895" s="142"/>
      <c r="C895" s="143"/>
      <c r="D895" s="26"/>
      <c r="E895" s="26"/>
      <c r="F895" s="26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</row>
    <row r="896" spans="1:220" s="56" customFormat="1" x14ac:dyDescent="0.25">
      <c r="A896" s="44"/>
      <c r="B896" s="142"/>
      <c r="C896" s="143"/>
      <c r="D896" s="26"/>
      <c r="E896" s="26"/>
      <c r="F896" s="26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</row>
    <row r="897" spans="1:220" s="56" customFormat="1" x14ac:dyDescent="0.25">
      <c r="A897" s="44"/>
      <c r="B897" s="142"/>
      <c r="C897" s="143"/>
      <c r="D897" s="26"/>
      <c r="E897" s="26"/>
      <c r="F897" s="26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</row>
    <row r="898" spans="1:220" s="56" customFormat="1" x14ac:dyDescent="0.25">
      <c r="A898" s="44"/>
      <c r="B898" s="142"/>
      <c r="C898" s="143"/>
      <c r="D898" s="26"/>
      <c r="E898" s="26"/>
      <c r="F898" s="26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</row>
    <row r="899" spans="1:220" s="56" customFormat="1" x14ac:dyDescent="0.25">
      <c r="A899" s="44"/>
      <c r="B899" s="142"/>
      <c r="C899" s="143"/>
      <c r="D899" s="26"/>
      <c r="E899" s="26"/>
      <c r="F899" s="26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</row>
    <row r="900" spans="1:220" s="56" customFormat="1" x14ac:dyDescent="0.25">
      <c r="A900" s="44"/>
      <c r="B900" s="142"/>
      <c r="C900" s="143"/>
      <c r="D900" s="26"/>
      <c r="E900" s="26"/>
      <c r="F900" s="26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</row>
    <row r="901" spans="1:220" s="56" customFormat="1" x14ac:dyDescent="0.25">
      <c r="A901" s="44"/>
      <c r="B901" s="142"/>
      <c r="C901" s="143"/>
      <c r="D901" s="26"/>
      <c r="E901" s="26"/>
      <c r="F901" s="26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</row>
    <row r="902" spans="1:220" s="56" customFormat="1" x14ac:dyDescent="0.25">
      <c r="A902" s="44"/>
      <c r="B902" s="142"/>
      <c r="C902" s="143"/>
      <c r="D902" s="26"/>
      <c r="E902" s="26"/>
      <c r="F902" s="26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</row>
    <row r="903" spans="1:220" s="56" customFormat="1" x14ac:dyDescent="0.25">
      <c r="A903" s="44"/>
      <c r="B903" s="142"/>
      <c r="C903" s="143"/>
      <c r="D903" s="26"/>
      <c r="E903" s="26"/>
      <c r="F903" s="26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</row>
    <row r="904" spans="1:220" s="56" customFormat="1" x14ac:dyDescent="0.25">
      <c r="A904" s="44"/>
      <c r="B904" s="142"/>
      <c r="C904" s="143"/>
      <c r="D904" s="26"/>
      <c r="E904" s="26"/>
      <c r="F904" s="26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</row>
    <row r="905" spans="1:220" s="56" customFormat="1" x14ac:dyDescent="0.25">
      <c r="A905" s="44"/>
      <c r="B905" s="142"/>
      <c r="C905" s="143"/>
      <c r="D905" s="26"/>
      <c r="E905" s="26"/>
      <c r="F905" s="26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</row>
    <row r="906" spans="1:220" s="56" customFormat="1" x14ac:dyDescent="0.25">
      <c r="A906" s="44"/>
      <c r="B906" s="142"/>
      <c r="C906" s="143"/>
      <c r="D906" s="26"/>
      <c r="E906" s="26"/>
      <c r="F906" s="26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</row>
    <row r="907" spans="1:220" s="56" customFormat="1" x14ac:dyDescent="0.25">
      <c r="A907" s="44"/>
      <c r="B907" s="142"/>
      <c r="C907" s="143"/>
      <c r="D907" s="26"/>
      <c r="E907" s="26"/>
      <c r="F907" s="26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</row>
    <row r="908" spans="1:220" s="56" customFormat="1" x14ac:dyDescent="0.25">
      <c r="A908" s="44"/>
      <c r="B908" s="142"/>
      <c r="C908" s="143"/>
      <c r="D908" s="26"/>
      <c r="E908" s="26"/>
      <c r="F908" s="26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</row>
    <row r="909" spans="1:220" s="56" customFormat="1" x14ac:dyDescent="0.25">
      <c r="A909" s="44"/>
      <c r="B909" s="142"/>
      <c r="C909" s="143"/>
      <c r="D909" s="26"/>
      <c r="E909" s="26"/>
      <c r="F909" s="26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</row>
    <row r="910" spans="1:220" s="56" customFormat="1" x14ac:dyDescent="0.25">
      <c r="A910" s="44"/>
      <c r="B910" s="142"/>
      <c r="C910" s="143"/>
      <c r="D910" s="26"/>
      <c r="E910" s="26"/>
      <c r="F910" s="26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</row>
    <row r="911" spans="1:220" s="56" customFormat="1" x14ac:dyDescent="0.25">
      <c r="A911" s="44"/>
      <c r="B911" s="142"/>
      <c r="C911" s="143"/>
      <c r="D911" s="26"/>
      <c r="E911" s="26"/>
      <c r="F911" s="26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</row>
    <row r="912" spans="1:220" s="56" customFormat="1" x14ac:dyDescent="0.25">
      <c r="A912" s="44"/>
      <c r="B912" s="142"/>
      <c r="C912" s="143"/>
      <c r="D912" s="26"/>
      <c r="E912" s="26"/>
      <c r="F912" s="26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</row>
    <row r="913" spans="1:220" s="56" customFormat="1" x14ac:dyDescent="0.25">
      <c r="A913" s="44"/>
      <c r="B913" s="142"/>
      <c r="C913" s="143"/>
      <c r="D913" s="26"/>
      <c r="E913" s="26"/>
      <c r="F913" s="26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</row>
    <row r="914" spans="1:220" s="56" customFormat="1" x14ac:dyDescent="0.25">
      <c r="A914" s="44"/>
      <c r="B914" s="142"/>
      <c r="C914" s="143"/>
      <c r="D914" s="26"/>
      <c r="E914" s="26"/>
      <c r="F914" s="26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</row>
    <row r="915" spans="1:220" s="56" customFormat="1" x14ac:dyDescent="0.25">
      <c r="A915" s="44"/>
      <c r="B915" s="142"/>
      <c r="C915" s="143"/>
      <c r="D915" s="26"/>
      <c r="E915" s="26"/>
      <c r="F915" s="26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</row>
    <row r="916" spans="1:220" s="56" customFormat="1" x14ac:dyDescent="0.25">
      <c r="A916" s="44"/>
      <c r="B916" s="142"/>
      <c r="C916" s="143"/>
      <c r="D916" s="26"/>
      <c r="E916" s="26"/>
      <c r="F916" s="26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</row>
    <row r="917" spans="1:220" s="56" customFormat="1" x14ac:dyDescent="0.25">
      <c r="A917" s="44"/>
      <c r="B917" s="142"/>
      <c r="C917" s="143"/>
      <c r="D917" s="26"/>
      <c r="E917" s="26"/>
      <c r="F917" s="26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</row>
    <row r="918" spans="1:220" s="56" customFormat="1" x14ac:dyDescent="0.25">
      <c r="A918" s="44"/>
      <c r="B918" s="142"/>
      <c r="C918" s="143"/>
      <c r="D918" s="26"/>
      <c r="E918" s="26"/>
      <c r="F918" s="26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</row>
    <row r="919" spans="1:220" s="56" customFormat="1" x14ac:dyDescent="0.25">
      <c r="A919" s="44"/>
      <c r="B919" s="142"/>
      <c r="C919" s="143"/>
      <c r="D919" s="26"/>
      <c r="E919" s="26"/>
      <c r="F919" s="26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</row>
    <row r="920" spans="1:220" s="56" customFormat="1" x14ac:dyDescent="0.25">
      <c r="A920" s="44"/>
      <c r="B920" s="142"/>
      <c r="C920" s="143"/>
      <c r="D920" s="26"/>
      <c r="E920" s="26"/>
      <c r="F920" s="26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</row>
    <row r="921" spans="1:220" s="56" customFormat="1" x14ac:dyDescent="0.25">
      <c r="A921" s="44"/>
      <c r="B921" s="142"/>
      <c r="C921" s="143"/>
      <c r="D921" s="26"/>
      <c r="E921" s="26"/>
      <c r="F921" s="26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</row>
    <row r="922" spans="1:220" s="56" customFormat="1" x14ac:dyDescent="0.25">
      <c r="A922" s="44"/>
      <c r="B922" s="142"/>
      <c r="C922" s="143"/>
      <c r="D922" s="26"/>
      <c r="E922" s="26"/>
      <c r="F922" s="26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</row>
    <row r="923" spans="1:220" s="56" customFormat="1" x14ac:dyDescent="0.25">
      <c r="A923" s="44"/>
      <c r="B923" s="142"/>
      <c r="C923" s="143"/>
      <c r="D923" s="26"/>
      <c r="E923" s="26"/>
      <c r="F923" s="26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</row>
    <row r="924" spans="1:220" s="56" customFormat="1" x14ac:dyDescent="0.25">
      <c r="A924" s="44"/>
      <c r="B924" s="142"/>
      <c r="C924" s="143"/>
      <c r="D924" s="26"/>
      <c r="E924" s="26"/>
      <c r="F924" s="26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</row>
    <row r="925" spans="1:220" s="56" customFormat="1" x14ac:dyDescent="0.25">
      <c r="A925" s="44"/>
      <c r="B925" s="142"/>
      <c r="C925" s="143"/>
      <c r="D925" s="26"/>
      <c r="E925" s="26"/>
      <c r="F925" s="26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</row>
    <row r="926" spans="1:220" s="56" customFormat="1" x14ac:dyDescent="0.25">
      <c r="A926" s="44"/>
      <c r="B926" s="142"/>
      <c r="C926" s="143"/>
      <c r="D926" s="26"/>
      <c r="E926" s="26"/>
      <c r="F926" s="26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</row>
    <row r="927" spans="1:220" s="56" customFormat="1" x14ac:dyDescent="0.25">
      <c r="A927" s="44"/>
      <c r="B927" s="142"/>
      <c r="C927" s="143"/>
      <c r="D927" s="26"/>
      <c r="E927" s="26"/>
      <c r="F927" s="26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</row>
    <row r="928" spans="1:220" s="56" customFormat="1" x14ac:dyDescent="0.25">
      <c r="A928" s="44"/>
      <c r="B928" s="142"/>
      <c r="C928" s="143"/>
      <c r="D928" s="26"/>
      <c r="E928" s="26"/>
      <c r="F928" s="26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</row>
    <row r="929" spans="1:220" s="56" customFormat="1" x14ac:dyDescent="0.25">
      <c r="A929" s="44"/>
      <c r="B929" s="142"/>
      <c r="C929" s="143"/>
      <c r="D929" s="26"/>
      <c r="E929" s="26"/>
      <c r="F929" s="26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</row>
    <row r="930" spans="1:220" s="56" customFormat="1" x14ac:dyDescent="0.25">
      <c r="A930" s="44"/>
      <c r="B930" s="142"/>
      <c r="C930" s="143"/>
      <c r="D930" s="26"/>
      <c r="E930" s="26"/>
      <c r="F930" s="26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</row>
    <row r="931" spans="1:220" s="56" customFormat="1" x14ac:dyDescent="0.25">
      <c r="A931" s="44"/>
      <c r="B931" s="142"/>
      <c r="C931" s="143"/>
      <c r="D931" s="26"/>
      <c r="E931" s="26"/>
      <c r="F931" s="26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</row>
    <row r="932" spans="1:220" s="56" customFormat="1" x14ac:dyDescent="0.25">
      <c r="A932" s="44"/>
      <c r="B932" s="142"/>
      <c r="C932" s="143"/>
      <c r="D932" s="26"/>
      <c r="E932" s="26"/>
      <c r="F932" s="26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</row>
    <row r="933" spans="1:220" s="56" customFormat="1" x14ac:dyDescent="0.25">
      <c r="A933" s="44"/>
      <c r="B933" s="142"/>
      <c r="C933" s="143"/>
      <c r="D933" s="26"/>
      <c r="E933" s="26"/>
      <c r="F933" s="26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</row>
    <row r="934" spans="1:220" s="56" customFormat="1" x14ac:dyDescent="0.25">
      <c r="A934" s="44"/>
      <c r="B934" s="142"/>
      <c r="C934" s="143"/>
      <c r="D934" s="26"/>
      <c r="E934" s="26"/>
      <c r="F934" s="26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</row>
    <row r="935" spans="1:220" s="5" customFormat="1" x14ac:dyDescent="0.25">
      <c r="A935" s="44"/>
      <c r="B935" s="142"/>
      <c r="C935" s="143"/>
      <c r="D935" s="26"/>
      <c r="E935" s="26"/>
      <c r="F935" s="26"/>
    </row>
    <row r="936" spans="1:220" s="56" customFormat="1" x14ac:dyDescent="0.25">
      <c r="A936" s="44"/>
      <c r="B936" s="142"/>
      <c r="C936" s="143"/>
      <c r="D936" s="26"/>
      <c r="E936" s="26"/>
      <c r="F936" s="26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</row>
    <row r="937" spans="1:220" s="56" customFormat="1" x14ac:dyDescent="0.25">
      <c r="A937" s="44"/>
      <c r="B937" s="142"/>
      <c r="C937" s="143"/>
      <c r="D937" s="26"/>
      <c r="E937" s="26"/>
      <c r="F937" s="26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</row>
    <row r="938" spans="1:220" s="56" customFormat="1" x14ac:dyDescent="0.25">
      <c r="A938" s="44"/>
      <c r="B938" s="142"/>
      <c r="C938" s="143"/>
      <c r="D938" s="26"/>
      <c r="E938" s="26"/>
      <c r="F938" s="26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</row>
    <row r="939" spans="1:220" s="56" customFormat="1" x14ac:dyDescent="0.25">
      <c r="A939" s="44"/>
      <c r="B939" s="142"/>
      <c r="C939" s="143"/>
      <c r="D939" s="26"/>
      <c r="E939" s="26"/>
      <c r="F939" s="26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</row>
    <row r="940" spans="1:220" s="56" customFormat="1" x14ac:dyDescent="0.25">
      <c r="A940" s="44"/>
      <c r="B940" s="142"/>
      <c r="C940" s="143"/>
      <c r="D940" s="26"/>
      <c r="E940" s="26"/>
      <c r="F940" s="26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</row>
    <row r="941" spans="1:220" s="56" customFormat="1" x14ac:dyDescent="0.25">
      <c r="A941" s="44"/>
      <c r="B941" s="142"/>
      <c r="C941" s="143"/>
      <c r="D941" s="26"/>
      <c r="E941" s="26"/>
      <c r="F941" s="26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</row>
    <row r="942" spans="1:220" s="5" customFormat="1" x14ac:dyDescent="0.25">
      <c r="A942" s="44"/>
      <c r="B942" s="142"/>
      <c r="C942" s="143"/>
      <c r="D942" s="26"/>
      <c r="E942" s="26"/>
      <c r="F942" s="26"/>
    </row>
    <row r="943" spans="1:220" s="56" customFormat="1" x14ac:dyDescent="0.25">
      <c r="A943" s="44"/>
      <c r="B943" s="142"/>
      <c r="C943" s="143"/>
      <c r="D943" s="26"/>
      <c r="E943" s="26"/>
      <c r="F943" s="26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</row>
    <row r="944" spans="1:220" s="5" customFormat="1" x14ac:dyDescent="0.25">
      <c r="A944" s="44"/>
      <c r="B944" s="142"/>
      <c r="C944" s="143"/>
      <c r="D944" s="26"/>
      <c r="E944" s="26"/>
      <c r="F944" s="26"/>
    </row>
    <row r="945" spans="1:6" s="5" customFormat="1" x14ac:dyDescent="0.25">
      <c r="A945" s="44"/>
      <c r="B945" s="142"/>
      <c r="C945" s="143"/>
      <c r="D945" s="26"/>
      <c r="E945" s="26"/>
      <c r="F945" s="26"/>
    </row>
  </sheetData>
  <mergeCells count="7">
    <mergeCell ref="A1:F1"/>
    <mergeCell ref="A4:A5"/>
    <mergeCell ref="B4:B5"/>
    <mergeCell ref="D4:D5"/>
    <mergeCell ref="E4:E5"/>
    <mergeCell ref="F4:F5"/>
    <mergeCell ref="C371:C372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ianuarie-iunie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User</cp:lastModifiedBy>
  <dcterms:created xsi:type="dcterms:W3CDTF">2021-01-18T07:37:09Z</dcterms:created>
  <dcterms:modified xsi:type="dcterms:W3CDTF">2021-08-04T06:31:33Z</dcterms:modified>
</cp:coreProperties>
</file>