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0\Achizitii\PAAP\PAAP 2023\site aprilie\"/>
    </mc:Choice>
  </mc:AlternateContent>
  <bookViews>
    <workbookView xWindow="0" yWindow="0" windowWidth="28800" windowHeight="117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2" i="1" l="1"/>
  <c r="C404" i="1" l="1"/>
  <c r="C403" i="1"/>
  <c r="C397" i="1"/>
  <c r="C395" i="1"/>
  <c r="C394" i="1"/>
  <c r="C393" i="1"/>
  <c r="C392" i="1"/>
  <c r="C384" i="1"/>
  <c r="C383" i="1"/>
  <c r="C364" i="1"/>
  <c r="C358" i="1"/>
  <c r="C349" i="1"/>
  <c r="C238" i="1" l="1"/>
  <c r="C264" i="1"/>
  <c r="C319" i="1"/>
  <c r="C266" i="1" l="1"/>
  <c r="C325" i="1" l="1"/>
  <c r="C270" i="1"/>
  <c r="C318" i="1" l="1"/>
  <c r="C239" i="1" l="1"/>
  <c r="C69" i="1" l="1"/>
  <c r="C224" i="1" l="1"/>
  <c r="C42" i="1" l="1"/>
  <c r="C79" i="1" l="1"/>
  <c r="C324" i="1" l="1"/>
  <c r="C314" i="1" l="1"/>
  <c r="C235" i="1" l="1"/>
  <c r="C27" i="1" l="1"/>
  <c r="C312" i="1" l="1"/>
  <c r="C261" i="1" l="1"/>
  <c r="C100" i="1" l="1"/>
  <c r="C260" i="1" l="1"/>
  <c r="C116" i="1" l="1"/>
  <c r="C161" i="1" l="1"/>
</calcChain>
</file>

<file path=xl/sharedStrings.xml><?xml version="1.0" encoding="utf-8"?>
<sst xmlns="http://schemas.openxmlformats.org/spreadsheetml/2006/main" count="1359" uniqueCount="572">
  <si>
    <t>Obiectul achiziției directe</t>
  </si>
  <si>
    <t xml:space="preserve">Cod CPV </t>
  </si>
  <si>
    <t>Valoarea estimată</t>
  </si>
  <si>
    <t>Sursa de finanțare</t>
  </si>
  <si>
    <t>Data estimată pentru inițiere</t>
  </si>
  <si>
    <t>Data estimată pentru finalizare</t>
  </si>
  <si>
    <t>Lei, fără TVA</t>
  </si>
  <si>
    <t xml:space="preserve">09130000-9  - Petrol si produse distilate (Rev.2)  </t>
  </si>
  <si>
    <t>ECHIPAMENTE MULTIMEDIA</t>
  </si>
  <si>
    <t>venituri proprii</t>
  </si>
  <si>
    <t>22610000-9 - Cerneala tipografica (Rev.2)</t>
  </si>
  <si>
    <t>44100000-1  - Materiale de constructii si articole conexe (Rev.2)</t>
  </si>
  <si>
    <t>decembrie</t>
  </si>
  <si>
    <t>55523000-2</t>
  </si>
  <si>
    <t>79952000-2 Servicii pentru evenimente (Rev.2)</t>
  </si>
  <si>
    <t>ARTICOLE SPORTIVE</t>
  </si>
  <si>
    <t>66510000-8 - Servicii de asigurare (Rev.2)</t>
  </si>
  <si>
    <t>48190000-6 - Pachete software educationale</t>
  </si>
  <si>
    <t>DEZVOLTARE SOFTWARE</t>
  </si>
  <si>
    <t>31710000-6 Echipament electronic</t>
  </si>
  <si>
    <t>33696300-8</t>
  </si>
  <si>
    <t>24450000-3 - Produse agrochimice (Rev.2)</t>
  </si>
  <si>
    <t>SERVICII DE CERTIFICARE A SEMNĂTURII ELECTRONICE</t>
  </si>
  <si>
    <t>79132100-9 - Servicii de certificare a semnaturii electronice (Rev.2)</t>
  </si>
  <si>
    <t>71630000-3 Servicii de inspectie si testare tehnica (Rev.2)</t>
  </si>
  <si>
    <t>Servicii inspectii tehnice anuale CNCIR 2 ascensoare persoane</t>
  </si>
  <si>
    <t>71631000-0</t>
  </si>
  <si>
    <t>DIVERSE MATERIALE ȘI SERVICII PENTRU REPARAȚII, INCLUSIV FURNIZARI SI MONTARI</t>
  </si>
  <si>
    <t>SERVICII CURIERAT INTERN ȘI INTERNAȚIONAL ȘI SERVICII POȘTALE</t>
  </si>
  <si>
    <t xml:space="preserve">64110000-0  - Servicii postale (Rev.2)   64120000-3 - Servicii de curierat (Rev.2)  </t>
  </si>
  <si>
    <t>CONTRACT Prestari servicii postale (intern și internațional neprioritar si prioritar)</t>
  </si>
  <si>
    <t>64110000-0</t>
  </si>
  <si>
    <t>64120000-3</t>
  </si>
  <si>
    <t xml:space="preserve">75121000-0 - Servicii administrative in invatamant (Rev.2) </t>
  </si>
  <si>
    <t>SERVICII DE PRODUCTIE SI DIFUZARE MATERIALE EDUCATIONALE</t>
  </si>
  <si>
    <t>CONTRACT Servicii de productie si difuzare in mediul online de materiale educationale in scop didactic</t>
  </si>
  <si>
    <t>SERVICII INTERNET, CATV, TELEFONIE FIXA SI TELEFONIE MOBILA</t>
  </si>
  <si>
    <t>72400000-4 - Servicii de internet (Rev.2)   64211000-8 - Servicii de telefonie publica (Rev.2)
 64210000-1 - Servicii de telefonie si de transmisie de date (Rev.2)</t>
  </si>
  <si>
    <t>CONTRACT prestari servicii de internet si televiziune prin cablu</t>
  </si>
  <si>
    <t>72400000-4</t>
  </si>
  <si>
    <t>CONTRACT prestari servicii de telefonie fixa si inchiriere PBX, terminale si asigurare suport tehnic</t>
  </si>
  <si>
    <t>64211000-8; 79511000-9</t>
  </si>
  <si>
    <t>SERVICII PRIVIND PROGRAMELE DE FORMARE</t>
  </si>
  <si>
    <t>72261000-2 – Servicii de asistenta pentru software (Rev.2)</t>
  </si>
  <si>
    <t>50730000-1 Servicii de reparare si de intretinere a grupurilor de refrigerare (Rev.2)</t>
  </si>
  <si>
    <t xml:space="preserve">CONTRACT Servicii de intretinere si reparatii ascensoare  </t>
  </si>
  <si>
    <t>50750000-7 Servicii de intretinere a ascensoarelor (Rev.2)</t>
  </si>
  <si>
    <t>90921000-9 Servicii de dezinfectie si de dezinsectie (Rev.2)</t>
  </si>
  <si>
    <t>72600000-6 Servicii de asistenta si de consultanta informatica (Rev.2)</t>
  </si>
  <si>
    <t>72250000-2 - Servicii pentru sisteme şi asistenţă</t>
  </si>
  <si>
    <t>75111200-9 Servicii legislative (Rev.2)</t>
  </si>
  <si>
    <t>CONTRACT Servicii de verificare, revizie, întreținere și reparații la centralele termice, punctul termic și echipamentele din încăperile centralelor termice aparținând UMC, inclusiv manoperă înlocuire piese defecte</t>
  </si>
  <si>
    <t>50700000-2 Servicii de reparare si de intretinere a instalatiilor de constructii (Rev.2)</t>
  </si>
  <si>
    <t>50610000-4 - Servicii de reparare şi de întreţinere a echipamentului de securitate</t>
  </si>
  <si>
    <t>CONTRACT Servicii de trafic de radiocomunicatii navale</t>
  </si>
  <si>
    <t>64220000-4 - Servicii de telecomunicaţii, cu excepţia serviciilor telefonice şi de transmisie de date</t>
  </si>
  <si>
    <t>CONTRACT Servicii mentenanta sistem desfumare</t>
  </si>
  <si>
    <t>50413200-5 Servicii de reparare si de intretinere a echipamentului de stingere a incendiilor (Rev.2)</t>
  </si>
  <si>
    <t>50413200-5</t>
  </si>
  <si>
    <t>FERESTRE, USI SI ARTICOLE CONEXE (FURNIZARE SI/SAU MONTARE)</t>
  </si>
  <si>
    <t xml:space="preserve">CONTRACTE LUCRARI INSTALATII ELECTRICE </t>
  </si>
  <si>
    <t xml:space="preserve">CONTRACTE LUCRARI DE INSTALATII </t>
  </si>
  <si>
    <t xml:space="preserve">79941000-2 - Servicii de taxare (Rev.2)  obiecte principale </t>
  </si>
  <si>
    <t>CONTRACTE UTILITATI</t>
  </si>
  <si>
    <t>65100000-4 Distributie de apa si servicii conexe (Rev.2)</t>
  </si>
  <si>
    <t>09320000-8</t>
  </si>
  <si>
    <t>CONTRACTE  EXECUTIE LUCRARI TAMPLARIE (CERINTE ISU)</t>
  </si>
  <si>
    <t xml:space="preserve">50413200-5 </t>
  </si>
  <si>
    <t>22462000-6 Materiale publicitare (Rev.2)</t>
  </si>
  <si>
    <t>72700000-7- Servicii de retele informatice</t>
  </si>
  <si>
    <t>DIVERSE APARATE SI PRODUSE MEDICALE (viziere de protectie, masti, manusi)</t>
  </si>
  <si>
    <t>SERVICII DE CERTIFICARE (ISO, GCHQ, etc)</t>
  </si>
  <si>
    <t>30237200-1 Accesorii pentru computere</t>
  </si>
  <si>
    <t>LUCRARI DE CONSTRUCTII SI FINISARE A CONSTRUCTIILOR</t>
  </si>
  <si>
    <t>SERVICII ARTISTICE (ANEXA 2 din Legea 98/2016)</t>
  </si>
  <si>
    <t>92312000-1 Servicii artistice (Rev.2)</t>
  </si>
  <si>
    <t>SERVICII DE OPERARE ȘI ASISTENTĂ TEHNICĂ SPECIALIZATĂ</t>
  </si>
  <si>
    <t>71356200-0 - Servicii de asistenta tehnica (Rev.2)</t>
  </si>
  <si>
    <t>90511000-2
90511100-3</t>
  </si>
  <si>
    <t>SERVICII DE SUPRAVEGHERE A LUCRARILOR (DIRIGENTIE, SSM SANTIER)</t>
  </si>
  <si>
    <t>TOTAL LUCRARI</t>
  </si>
  <si>
    <t xml:space="preserve">PRODUSE AGROCHIMICE SI DE SILVICULTURA, ARANJAMENTE FLORALE </t>
  </si>
  <si>
    <t>CONTRACT Servicii de dezinsectie, deratizare si dezinfectie</t>
  </si>
  <si>
    <t>CONTRACT Servicii de spalatorie inventar moale</t>
  </si>
  <si>
    <t>98310000-9 Servicii de spalatorie si de curatatorie uscata (Rev.2)</t>
  </si>
  <si>
    <t>Contract Servicii de mentenanta (întretinere si reparatii)  instalatii sanitare, instalatii termice, instalatii hidrofor si circuite de apa</t>
  </si>
  <si>
    <t>CONTRACT Prestari servicii de curierat rapid intern si international</t>
  </si>
  <si>
    <t>45259300-0</t>
  </si>
  <si>
    <t>CONTRACT Servicii de verificare, incarcare si reparare stingatoare</t>
  </si>
  <si>
    <t>ELECTRONICE</t>
  </si>
  <si>
    <t>CURĂȚENIE (PRODUSE ȘI MATERIALE)</t>
  </si>
  <si>
    <t>38300000-8 - Instrumente de măsurare 38500000-0 -               Aparate de control şi de testare</t>
  </si>
  <si>
    <t>CONTRACT Servicii  de verificare, intretinere si reparare instalație de hidranti interiori si exteriori si grupuri de pompare</t>
  </si>
  <si>
    <t>ECHIPAMENTE ELECTRONICE; ACCESORII ELECTRONICE; ACCESORII PENTRU ELECTRONICA; REPARATII ECHIPAMENT ELECTRONIC</t>
  </si>
  <si>
    <t>39100000-3 Mobilier</t>
  </si>
  <si>
    <t>45312100-8 - Lucrări de instalare de sisteme de alarmă împotriva incendiilor (Rev.2)</t>
  </si>
  <si>
    <t>SERVICII  DE PROIECTARE DIVERSE</t>
  </si>
  <si>
    <t>79970000-4 - Servicii de editare (Rev.2)</t>
  </si>
  <si>
    <t>64212000-6</t>
  </si>
  <si>
    <t>55000000-0 Servicii hoteliere, de restaurant</t>
  </si>
  <si>
    <t>71356100-9 - Servicii de control tehnic (Rev.2</t>
  </si>
  <si>
    <t>79100000-5 - Servicii juridice</t>
  </si>
  <si>
    <t xml:space="preserve">SERVICII JURIDICE </t>
  </si>
  <si>
    <t>50240000-9 Servicii de reparare si de intretinere si servicii conexe pentru transportul maritim si pentru alte echipamente</t>
  </si>
  <si>
    <t>Servicii pregatire de sezon motoare ambarcatiuni SLM</t>
  </si>
  <si>
    <t>60400000-2 - Servicii de transport aerian</t>
  </si>
  <si>
    <t>Servicii de verificare tehnica anuala echipamente PSI-Poligon de antrenament și simulare situatii de urgenta</t>
  </si>
  <si>
    <t>71621000-7 - Servicii de analiză sau consultanţă tehnică</t>
  </si>
  <si>
    <t>80420000-4 - Servicii de e-invatare (e-learning) (Rev.2)</t>
  </si>
  <si>
    <t>CONTRACT SUBSECVENT Benzina si motorina OMV, prin ONAC</t>
  </si>
  <si>
    <t>79212300-6 - Servicii de auditare legală</t>
  </si>
  <si>
    <t>SERVICII DE AUDITARE-DIVERSE</t>
  </si>
  <si>
    <t xml:space="preserve">DIVERSE CONTRACTE SERVICII ANUALE (MENTENANȚĂ, ÎNCHIRIERI) </t>
  </si>
  <si>
    <t xml:space="preserve">Diverse servicii pentru manipulare materiale, eliminare deseuri, vidanjare, inchiriere autocare/utilaje cu sofer, închiriere echipamente, etc) </t>
  </si>
  <si>
    <t>ARTICOLE DE CATERING</t>
  </si>
  <si>
    <t>Furnizare gaze naturale FUI incepand cu 1 iunie 2022</t>
  </si>
  <si>
    <t>09123000-7 Gaze naturale</t>
  </si>
  <si>
    <t>Furnizare energie electrica FUI incepand cu 1 iunie 2022</t>
  </si>
  <si>
    <t>09310000-5 Electricitate</t>
  </si>
  <si>
    <t>Contract Servicii de operare și asistență tehnică la instruire pentru laboratorul GMDSS (Global Maritime Distress and Safety System), 12 luni</t>
  </si>
  <si>
    <t>Contract Servicii de editare (redactare continut, tehnoredactare, tipografie) publicație "Tomisul Cultural"</t>
  </si>
  <si>
    <t xml:space="preserve">ECHIPAMENTE DE LABORATOR, INSTRUMENTE/APARATE DE MĂSURĂ ȘI CONTROL SI PIESE PENTRU ACESTEA                                                                         </t>
  </si>
  <si>
    <t>REACTIVI CHIMICI; STICLARIE LABORATOR</t>
  </si>
  <si>
    <t>80400000-8 - Servicii de educare a adulţilor şi alte servicii de învăţământ</t>
  </si>
  <si>
    <t>SERVICII EDUCAȚIONALE</t>
  </si>
  <si>
    <t>Contract Servicii de supraveghere si verificare tehnica in utilizarea instalatiilor/echipamentelor prin operatori autorizati (RSVTI)</t>
  </si>
  <si>
    <t>SERVICII PENTRU EVENIMENTE</t>
  </si>
  <si>
    <t xml:space="preserve">  
50112100-4 Servicii de reparare a automobilelor</t>
  </si>
  <si>
    <t xml:space="preserve">71630000-3 - Servicii de inspecţie şi testare tehnică
</t>
  </si>
  <si>
    <t xml:space="preserve">Servicii de inspecție anuală console și echipamente GMDSS </t>
  </si>
  <si>
    <t>CONTRACT SUBSECVENT 2 telefonie mobila (Acord cadru 1691/CN/29.03.2022 ONAC-Vodafone)</t>
  </si>
  <si>
    <t>79810000-5
79970000-4 - Servicii de editare (Rev.2)</t>
  </si>
  <si>
    <t xml:space="preserve">SERVICII DE CONSULTANTA;  SERVICII DE ASISTENTA </t>
  </si>
  <si>
    <t>45400000-1 - Lucrări de finisare a construcţiilor
45453000-7 Lucrari de reparatii generale si de renovare (Rev.2)</t>
  </si>
  <si>
    <t>45510000-5
90511100-3</t>
  </si>
  <si>
    <t>CONTRACT Servicii acces la program informatic legislativ</t>
  </si>
  <si>
    <t>noiembrie</t>
  </si>
  <si>
    <t>ianuarie</t>
  </si>
  <si>
    <t>Apa canal/2023 - RAJA</t>
  </si>
  <si>
    <t>Apa fierbinte, incalzire/2023 - ELECTROCENTRALE CONSTANTA</t>
  </si>
  <si>
    <t>Salubritate+depozitare+inchiriere containere/2023 POLARIS
Servicii de colectare si transport deseuri voluminoase</t>
  </si>
  <si>
    <t>taxe monitorizare anuala cursuri de catre ANR</t>
  </si>
  <si>
    <t>Aprobare curs Operarea si intretinerea echipamentelor de inalta tensiune de la bordul navelor de catre ANR</t>
  </si>
  <si>
    <t>15000000-8 - Alimente, băuturi, tutun şi produse conexe</t>
  </si>
  <si>
    <t xml:space="preserve">15000000-8 </t>
  </si>
  <si>
    <t>VP</t>
  </si>
  <si>
    <t>Inspectie tehnica periodica (ITP) autobuze CT 02 UMC si CT 03.UMC (05.01.2023)</t>
  </si>
  <si>
    <t>71631200-2 Servicii de inspectie tehnica a automobilelor (Rev.2)</t>
  </si>
  <si>
    <t>CONTRACT Servicii de asistenta tehnica pentru programe de calculator: FC, GM, MF, SA, AB, pentru perioada 01.01.2023-31.12.2023</t>
  </si>
  <si>
    <t xml:space="preserve">CONTRACT servicii de mentenanta a licentelor UMS (University Management System) și servicii de asistenta în utilizarea aplicatiei UMS, pentru perioada 02.12.2023-01.12.2024 </t>
  </si>
  <si>
    <t>ANEXĂ 2 LA PROGRAMUL ANUAL AL ACHIZIȚIILOR PUBLICE_ACHIZIȚII DIRECTE 2023</t>
  </si>
  <si>
    <t>72611000-6 Servicii de asistenta tehnica informatica (Rev.2)</t>
  </si>
  <si>
    <t>Servicii de generare facturi emise în sistemul RO-Efactura, actualizare si asistenta tehnica (abonament mentenanta și  update începand cu 2024: 210 euro/an)</t>
  </si>
  <si>
    <t>55000000-0</t>
  </si>
  <si>
    <t>1058 euro</t>
  </si>
  <si>
    <t>VP-IAMU</t>
  </si>
  <si>
    <t>videoproiector sala E307, 1 buc</t>
  </si>
  <si>
    <t>38652120-7 Videoproiectoare (Rev.2)</t>
  </si>
  <si>
    <t>2023_ECHIPAMENTE PERIFERICE; PIESE DE SCHIMB PENTRU ECHIPAMENTE PERIFERICE</t>
  </si>
  <si>
    <t>HP Document Feeder Kit pentru imprimanta HP LaserJet 700 Color MFP 755, 1 buc</t>
  </si>
  <si>
    <t>30125000-1 Piese si accesorii pentru fotocopiatoare (Rev.2)</t>
  </si>
  <si>
    <t>SSD extern 2TB, 1 buc</t>
  </si>
  <si>
    <t>30233132-5 Unitati de hard disk (Rev.2)</t>
  </si>
  <si>
    <r>
      <rPr>
        <b/>
        <sz val="12"/>
        <rFont val="Calibri"/>
        <family val="2"/>
        <scheme val="minor"/>
      </rPr>
      <t xml:space="preserve">2023_STAȚII DE LUCRU </t>
    </r>
    <r>
      <rPr>
        <b/>
        <sz val="10"/>
        <rFont val="Calibri"/>
        <family val="2"/>
        <scheme val="minor"/>
      </rPr>
      <t xml:space="preserve">(computer, sistem desktop, laptop, tableta, tableta grafica cu display); </t>
    </r>
    <r>
      <rPr>
        <b/>
        <sz val="12"/>
        <rFont val="Calibri"/>
        <family val="2"/>
        <scheme val="minor"/>
      </rPr>
      <t>PIESE DE SCHIMB PENTRU STAȚII DE LUCRU</t>
    </r>
  </si>
  <si>
    <t xml:space="preserve">2023_DIVERSE TAXE/DIVERSE COTIZATII </t>
  </si>
  <si>
    <t>taxa/tarif eliberare copie conforma a licentei de transport pe cont propriu pentru CT 02 UMC și CT 03 UMC + taxa raportare anuala catre ARR a situatiei privind numarul de autovehicule și a șoferilor existenți in UMC</t>
  </si>
  <si>
    <t xml:space="preserve">79941000-2 </t>
  </si>
  <si>
    <t xml:space="preserve">  
71350000-6
Servicii stiintifice si tehnice in inginerie
(Rev.2)</t>
  </si>
  <si>
    <t>Servicii de întocmire documentații cadastrale pentru înscrierea în Cartea funciară a dreptului de proprietate asupra constructiei C5 - Spațiu de învățământ și laborator-Parter, nr. cadastral 248976, Str. Cuartului nr.2, Constanta</t>
  </si>
  <si>
    <t>71354300-7 Servicii de cadastru (Rev.2)</t>
  </si>
  <si>
    <t xml:space="preserve">  
90470000-2
Servicii de curatare a apelor reziduale
(Rev.2)</t>
  </si>
  <si>
    <t>Servicii de desfundare și spălare cu autoutilitară de tip "WOMMA" a retelei de canalizare exterioara din incinta CSUN, bdul Aurel Vlaicu nr.123, Constanta</t>
  </si>
  <si>
    <t>90470000-2</t>
  </si>
  <si>
    <t xml:space="preserve">2023_Servicii de curatare a apelor reziduale </t>
  </si>
  <si>
    <t>CONTRACT subsecvent 1 ONAC (Acord-cadru nr.3225/21.12.2022)</t>
  </si>
  <si>
    <t xml:space="preserve">2023_HARTIE, PAPETARIE, ARTICOLE DE BIROTICA, MASINI, ECHIPAMENTE SI ACCESORII DE BIROU </t>
  </si>
  <si>
    <t>OBIECTE PRINCIPALE: 30197600-2 Hartie si carton tratate (Rev.2)</t>
  </si>
  <si>
    <t>30197642-8
Hartie pentru fotocopiatoare si xerografica
(Rev.2)</t>
  </si>
  <si>
    <t>februarie</t>
  </si>
  <si>
    <t>martie</t>
  </si>
  <si>
    <t>18159 (3680 euro)</t>
  </si>
  <si>
    <t>evaluare periodica a programului de studii universitare de licenta -Ingineria si protectia mediului in industrie</t>
  </si>
  <si>
    <t>redeventa anuala 2023 ptr.9710 mp (SLM-malul de Sud al Lacului Siutghiol)</t>
  </si>
  <si>
    <t xml:space="preserve">redeventa trim IV 2022 ptr. SLM  contract 14/529 din 01.10.2009 </t>
  </si>
  <si>
    <t>50530000-9 - Servicii de reparare şi de întreţinere a maşinilor (Rev.2)</t>
  </si>
  <si>
    <t>reparatie turbina eoliana BORNAY 3KW</t>
  </si>
  <si>
    <t>50530000-9</t>
  </si>
  <si>
    <t>30125100-2 Cartuse de toner</t>
  </si>
  <si>
    <t>cartus toner negru Xerox 6505 - Workcentre, 2 buc</t>
  </si>
  <si>
    <t>2023_CARTUSE DE TONER, CARTUSE DE CERNEALA</t>
  </si>
  <si>
    <t xml:space="preserve">2023_ PRODUSE ȘI ECHIPAMENTE DE TIPOGRAFIE </t>
  </si>
  <si>
    <t>2023_CĂRȚI, MANUALE, HĂRȚI, ZIARE, REVISTE; LOGBOOK-uri</t>
  </si>
  <si>
    <t>22110000-4 Carti tiparite (Rev.2)</t>
  </si>
  <si>
    <t>42912310-8 Aparate de filtrare a apei (Rev.2); 42912330-4 Aparate de purificare a apei (Rev.2)</t>
  </si>
  <si>
    <t>IMCA Logbook-uri, 40 buc</t>
  </si>
  <si>
    <t>22000000-0 Imprimate si produse conexe (Rev.2)</t>
  </si>
  <si>
    <t>taxa anuala membru BIMCO</t>
  </si>
  <si>
    <t xml:space="preserve">2023_ARTICOLE TEXTILE </t>
  </si>
  <si>
    <t>39500000-7 Articole textile</t>
  </si>
  <si>
    <t>Rolete de interior Departament Navigatie</t>
  </si>
  <si>
    <t>39515410-2 Storuri de interior</t>
  </si>
  <si>
    <t>18300000-2 Articole de îmbrăcăminte</t>
  </si>
  <si>
    <t>Tricouri, 40 buc; hanorace, 25 buc</t>
  </si>
  <si>
    <t>2023_ARTICOLE DE ÎMBRĂCĂMINTE</t>
  </si>
  <si>
    <t>Produse de protocol Gala aniversara LSUMC 33 (foietaj sarat, 7kg; foietaj dulce, 5kg; apa plata 0,5L, 50 sticle; suc 0,5L, 50 sticle.</t>
  </si>
  <si>
    <t>15000000-8</t>
  </si>
  <si>
    <t>30192153-8 Stampile cu text (Rev.2)</t>
  </si>
  <si>
    <t>Ștampila automata "Bun de plata", 1 buc</t>
  </si>
  <si>
    <t>taxa publicare lucrari acceptate si prezentate la conferina ATOM-N 2022 in biblioteca SPIE</t>
  </si>
  <si>
    <t>octombrie</t>
  </si>
  <si>
    <t>august</t>
  </si>
  <si>
    <t>septembrie</t>
  </si>
  <si>
    <t>aprilie</t>
  </si>
  <si>
    <t xml:space="preserve">mai </t>
  </si>
  <si>
    <t>iunie</t>
  </si>
  <si>
    <t>mai</t>
  </si>
  <si>
    <t>Cazare 6 nopti Londra, intrunire IAMU 5-11 februarie 2023</t>
  </si>
  <si>
    <t xml:space="preserve">CONTRACT Servicii de mentenanta a aparatelor de climatizare, a agregatelor de racire si a ventiloconvectorilor </t>
  </si>
  <si>
    <t>37.000-49.333</t>
  </si>
  <si>
    <t>11.100-13.900</t>
  </si>
  <si>
    <t>32.800-44.000</t>
  </si>
  <si>
    <t>38.500-51.100</t>
  </si>
  <si>
    <t>48.000-64.000</t>
  </si>
  <si>
    <t>30192700-8 Papetarie</t>
  </si>
  <si>
    <t>toner negru TK-5240K-toner kit black, toner rosu TK-5240M-toner kit magenta, toner galben TK-5240Y-toner kit yellow, toner cyan TK-5240C - toner kit cyan</t>
  </si>
  <si>
    <t xml:space="preserve">februarie </t>
  </si>
  <si>
    <t>Licenta anuala CST Studio Suite Teach pentru perioada 28 februarie 2023-27 februarie 2024</t>
  </si>
  <si>
    <t>Tonere ptr Xerox C315 A4 color 2buc cartus negru, 1 buc cyan, 1 buc magenta, 1 buc yellow</t>
  </si>
  <si>
    <t>Tonere ptr Xerox C315 A4 color 2buc cartus negru, 2 buc cyan, 2 buc magenta, 2 buc yellow</t>
  </si>
  <si>
    <t>Imagine unit cyan pentru Konica Minolta C227 Bizzhub</t>
  </si>
  <si>
    <t>30125000-1 Piese si accesorii pentru fotocopiatoare</t>
  </si>
  <si>
    <t>Cartuse toner ptr Kyocera ECOSYS M5526CDN 2buc cartus negru, 1 buc cyan, 1 buc magenta, 1 buc yellow</t>
  </si>
  <si>
    <t>conectori pass Through RJ45, 300 buc; priza aplicata dubla UTP CAT 6 Ecranata alba, 30 buc; rola cablu UTP cupru cat 6, 300 m</t>
  </si>
  <si>
    <t>32400000-7 Retele</t>
  </si>
  <si>
    <t>Mentenanta si upgrade pentru licenta MATLAB versiunea Classroom Academic Licence (Student use in laboratories) si pentru toolbox-uri, pentru perioada 31.01.2023-30.01.2024</t>
  </si>
  <si>
    <t>cartus negru HP302XL - 2 buc si cartus color HP302XL - 1 buc pentru imprimanta HP Deskjet 2130</t>
  </si>
  <si>
    <t>4 buc tonere originale ptr imprimanta multifunctional Inkjet EPSON WorkForce Pro WF-5620: T7891-BLACK - 1buc, T7892-CYAN  - 1buc, T7893-MAGENTA  - 1buc, T7894-YELLOW  - 1buc</t>
  </si>
  <si>
    <t>cotizație membru pe anul 2023 la Consiliul National al Rectorilor</t>
  </si>
  <si>
    <t>Fisete metalice, 5 buc</t>
  </si>
  <si>
    <t>39122100-4 Dulapuri</t>
  </si>
  <si>
    <t>2023_MOBILIER; ACCESORII PENTRU MOBILIER; MATERIALE SI SERVICII RECONDITIONARE MOBILIER</t>
  </si>
  <si>
    <t>39800000-0 Produse de curatat si de lustruit (Rev.2) 33760000-5
Hartie igienica %% batiste %% servete
din hartie pentru maini si servete de masa
(Rev.2)                 36673000-9 Maturi si perii de diverse tipuri (Rev.1)</t>
  </si>
  <si>
    <t>2023_ECHIPAMENTE, MATERIALE SI PRODUSE DE CURATENIE SI INTRETINERE (echipamente de curatenie, materiale de curatenie, dezinfectant maini si suprafete, dozatoare, prosoape hartie)</t>
  </si>
  <si>
    <t>rezerva mop 250g, 70 buc; prosop hartie pentru dozator, 1000 pachete; prosop hartie pentru dozator TORK, 60 pachete</t>
  </si>
  <si>
    <t>33760000-5; 33760000-5</t>
  </si>
  <si>
    <t>Rolete de interior sala P005</t>
  </si>
  <si>
    <t>39700000-9 Aparate de uz casnic (Rev.2)</t>
  </si>
  <si>
    <t>aparate aer conditionat, 18 000 BTU, Sala P005, 2 buc</t>
  </si>
  <si>
    <t>39717000-1 Ventilatoare si aparate de aer conditionat</t>
  </si>
  <si>
    <t>325 euro</t>
  </si>
  <si>
    <t>mentenanta perioada 04.03.2023-03.03.2024 clasa de adrese IP tip PA 193.231.75.0/24</t>
  </si>
  <si>
    <t>cotizatie membru aferenta anului 2023 la Asociatia Clusterul de Excelenta in Securitate</t>
  </si>
  <si>
    <t>50610000-4 Servicii de reparare si de intretinere a echipamentului de securitate (Rev.2)</t>
  </si>
  <si>
    <t>2023_DIVERSE CONTRACTE SERVICII MENTENANȚĂ SISTEME DE SECURITATE</t>
  </si>
  <si>
    <t>CONTRACT Servicii de mentenanta preventiva si corectiva sisteme de securitate (01.03.20223-31.12.2023 cu posibilitatea prelungirii pana max. la 30.04.2024)</t>
  </si>
  <si>
    <t>roviniete autovehiculele universitatii (3 buc cat A, 1 buc cat B, 1 buc cat G, 1 buc cat H)</t>
  </si>
  <si>
    <t xml:space="preserve">2023_SERVICII DE PUBLICITATE ȘI DE PROMOVARE       </t>
  </si>
  <si>
    <t>79341000-6 Servicii de publicitate</t>
  </si>
  <si>
    <t>Servicii de promovare în presa online eveniment "Aniversare a 33 ani de la înființarea UMC"</t>
  </si>
  <si>
    <t>79342200-5 Servicii de promovare</t>
  </si>
  <si>
    <t>50116500-6 Servicii de reparare a pneurilor, inclusiv montare si echilibrare (Rev.2)</t>
  </si>
  <si>
    <t>79521000-2 Servicii de fotocopiere (Rev.2)</t>
  </si>
  <si>
    <t>servicii de copiere color si scanare color DTAC POR</t>
  </si>
  <si>
    <t xml:space="preserve">79521000-2 Servicii de fotocopiere </t>
  </si>
  <si>
    <t>Multifunctionale laser color A4, 3 buc</t>
  </si>
  <si>
    <t>30232110-8 - Imprimante laser</t>
  </si>
  <si>
    <t>ups 1300 VA, 1 bucata</t>
  </si>
  <si>
    <t>anunt de licitatie publica in ziar national si ziar local</t>
  </si>
  <si>
    <t>The Nautical Institute logbook-uri, 40 bucati</t>
  </si>
  <si>
    <t>routere wi-fi, 30 bucati</t>
  </si>
  <si>
    <t>32420000-3 Echipament de retea</t>
  </si>
  <si>
    <t>mapa documente personalizata, 2 bucati</t>
  </si>
  <si>
    <t>22462000-6</t>
  </si>
  <si>
    <t xml:space="preserve">50750000-7 Servicii de intretinere a ascensoarelor (Rev.2) </t>
  </si>
  <si>
    <t>50750000-7</t>
  </si>
  <si>
    <t>Servicii de mentenanță și revizire generala ascensoare marca H2NE EXTINDERE CORP B SLM 01.03.2023-30.04.2024</t>
  </si>
  <si>
    <t>boiler electric 220 v, 10 litri, 1 buc</t>
  </si>
  <si>
    <t>42161000-5 Boilere de apa calda (Rev.2)</t>
  </si>
  <si>
    <t>2023_ ECHIPAMENTE SI APARATE ELECTROCASNICE</t>
  </si>
  <si>
    <t>Produse și materiale constructii reparatii si intretinere incint sedii UMC</t>
  </si>
  <si>
    <t>Produse și materiale pentru intretinere și reparații instalatii sanitare sedii UMC</t>
  </si>
  <si>
    <t>44411000-4</t>
  </si>
  <si>
    <t xml:space="preserve">ELECTRICE </t>
  </si>
  <si>
    <t>2023_ PRODUSE ȘI MATERIALE PENTRU INSTALATII ELECTRICE</t>
  </si>
  <si>
    <t>Produse și materiale electrice pentru reparatii si intretinere incinte sedii UMC</t>
  </si>
  <si>
    <t>ELECTROCASNICE</t>
  </si>
  <si>
    <t>31214100-0 Intrerupatoare (Rev.2)</t>
  </si>
  <si>
    <t>Foarfeca tabla, 2 buc; Fierastrau pentru gips carton, 2 buc; Mixer turbo pentru mortar, 2 buc; Chei fixe duble diverse, 2 seturi; Gletiera inox, 2 buc; Extractiare pentru suruburi, 2 seturi; Masina de gaurit/insurubat, 2 buc; Pistol spuma poliuretanica, 2 buc</t>
  </si>
  <si>
    <t xml:space="preserve">44316500-3; 44511000-5  </t>
  </si>
  <si>
    <t>martisoare 125 bucati</t>
  </si>
  <si>
    <t>39298900-6 Diverse articole decorative</t>
  </si>
  <si>
    <t>Carti tehnice din domeniul Inginerie Maritimă și Navigație, 10 buc</t>
  </si>
  <si>
    <t>Generator de curent trifazat cu panou automatizare-7,9 KvA, SLM</t>
  </si>
  <si>
    <t>31120000-3 Generatoare (Rev.2)</t>
  </si>
  <si>
    <t>Aparatura; Produse și Materiale pentru electronică</t>
  </si>
  <si>
    <t>placuta afisaj sala P008</t>
  </si>
  <si>
    <t>44423450-0 Placute indicatoare (Rev.2)</t>
  </si>
  <si>
    <t>calculator stiintific, diplay dublu, auto power off, cu carcasa, 240 functii, 10+2 digits, 30 bucati</t>
  </si>
  <si>
    <t>30141200-1 Calculatoare de birou</t>
  </si>
  <si>
    <t>Contract subsecvent 3 ONAC - LECOM BIROTICA ARDEAL SRL (acord cadru nr 1229/CN/01.02.2022)</t>
  </si>
  <si>
    <t>placheta aniversara cu caseta de plus</t>
  </si>
  <si>
    <t>Servicii de audit energetic Extindere POR (Raport de audit energetic+Certificat de performanță energetică)</t>
  </si>
  <si>
    <t>71314300-5 Servicii de consultanta in eficienta energetic</t>
  </si>
  <si>
    <t xml:space="preserve">71241000-9
</t>
  </si>
  <si>
    <t>71310000-4 - Servicii de consultanţă în domeniul ingineriei şi al construcţiilor</t>
  </si>
  <si>
    <t>71354300-7 Servicii de cadastru</t>
  </si>
  <si>
    <t>Servicii de remediere defecțiuni auto CT 08 WUS (scurgeri ulei motor)</t>
  </si>
  <si>
    <t>79400000-8 - Consultanţă în afaceri şi în management şi servicii conexe</t>
  </si>
  <si>
    <t>reparatie generator PRAMAC GBW 22</t>
  </si>
  <si>
    <t>50532300-6 Servicii de reparare si de intretinere a generatoarelor (Rev.2)</t>
  </si>
  <si>
    <t>baterii R6-100 buc, baterii buton CR2032-10 buc, baterii 9V-10 buc, baterii LR 03-50 buc, acumulatori reincarcabili HR03-50 buc</t>
  </si>
  <si>
    <t>31440000-2 Baterii</t>
  </si>
  <si>
    <t>2023_PACHETE SOFTWARE SI SISTEME INFORMATICE</t>
  </si>
  <si>
    <t>48000000-8</t>
  </si>
  <si>
    <t>switch-1 buc, acces point UNIFY-1buc</t>
  </si>
  <si>
    <t>39298700-4 - Trofee (Rev.2)</t>
  </si>
  <si>
    <t>Servicii de vulcanizare (schimbat anvelope, echilibrare roti, efectuare reglaje, îndreptat janta</t>
  </si>
  <si>
    <t>90900000-6 Servivicii de curatenie si igienizare</t>
  </si>
  <si>
    <t>PROIECT 101084323 BLOW - Black sea floating offshore wind in cadrul HORIZON-CL5-2021-D3-03</t>
  </si>
  <si>
    <t>Servicii de prelucrare date de baza meteorologice in vederea obtinerii de date integrate de tip "metocean standard"</t>
  </si>
  <si>
    <t>71351920-2-Servicii de oceanografie si de hidrologie</t>
  </si>
  <si>
    <t>proiect 2023</t>
  </si>
  <si>
    <t xml:space="preserve">2023_SERVICII DE CONSULTANŢĂ </t>
  </si>
  <si>
    <t xml:space="preserve">79400000-8 </t>
  </si>
  <si>
    <t>Servicii de consultanta pentru realizarea și depunerea proiectului HORIZON-CL5-2021-D3-03 (UMC unul dintre parteneri)</t>
  </si>
  <si>
    <t>Cheltuieli indirecte proiect HORIZON-CL5-2021-D3-03</t>
  </si>
  <si>
    <t>Proiect FLAG, 156746</t>
  </si>
  <si>
    <t>Materiale publicitare (mape de prezentare A4 personalizate, 50 buc; Agende format A5 personalizate, 50 buc; Flyere A6, 500 buc; Pixuri personalizate, 50 buc, Banner sistem roll-up, 2 buc; Etichete autoadezive personalizate, 100 buc; Memoriu USB personalizat 4GB, 50 buc</t>
  </si>
  <si>
    <t xml:space="preserve">22462000-6 </t>
  </si>
  <si>
    <t>2023_ ECHIPAMENTE DE URGENȚĂ ȘI DE SIGURANȚĂ</t>
  </si>
  <si>
    <t>35100000-5 - Echipament de urgenta si de siguranta
(Rev.2)</t>
  </si>
  <si>
    <t>2023_ ARTICOLE DE ÎMBRĂCĂMINTE PENTRU UZ PROFESIONAL</t>
  </si>
  <si>
    <t>18100000-0  - Imbracaminte de uz profesional %%
imbracaminte speciala de lucru si
accesorii (Rev.2)</t>
  </si>
  <si>
    <t>Detectori de fum, 11 buc și lampă exit, 3 buc Sisteme de securitate Sediul Central UMC</t>
  </si>
  <si>
    <t>afise A3-144 bucati; flyere - 7200 bucati</t>
  </si>
  <si>
    <t>capsule cafea-30 cutii, pahare carton-10 seturi, servetele de masa-6 pachete, betisoare plastic-1 set</t>
  </si>
  <si>
    <t>Materiale si componente electronice</t>
  </si>
  <si>
    <t>31711000-3 - Accesorii electronice</t>
  </si>
  <si>
    <t>Componente mecanice pentru lucrari practice ETC</t>
  </si>
  <si>
    <t xml:space="preserve">44316500-3  - Lacatusarie (Rev.2) </t>
  </si>
  <si>
    <t>aer conditionat 14.400 BTU, 3 buc</t>
  </si>
  <si>
    <t xml:space="preserve">produse si materiale de curatenie </t>
  </si>
  <si>
    <t>39831240-0</t>
  </si>
  <si>
    <t>22900000-9 Diverse imprimate</t>
  </si>
  <si>
    <t>toner color, 2300 p/buc - 2 seturi si toner negru, 6500 p/buc -2 bucati pentru multifunctional HP M477fdw</t>
  </si>
  <si>
    <t>toner color, 24000 p/buc - 1 set si toner negru, 24000 p/buc - 2 bucati pentru multifunctional Ineo+ 257i</t>
  </si>
  <si>
    <t>CONSTRUCȚII, SANITARE, LĂCĂTUȘĂRIE</t>
  </si>
  <si>
    <t>44000000-0 Structuri şi materiale de construcţii; produse auxiliare pentru construcţii</t>
  </si>
  <si>
    <t>Materiale pentru Lucrari de reparare și modernizare sistem de canalizare interioara si exterioara corp C3, CSUN</t>
  </si>
  <si>
    <t xml:space="preserve">2023_PRODUSE ȘI MATERIALE PENTRU CONSTRUCȚII, PRODUSE ȘI MATERIALE PENTRU INSTALATII SANITARE; SCULE DE MÂNĂ; PRODUSE ȘI MATERIALE DE LACATUSERIE; FERONERIE      </t>
  </si>
  <si>
    <t>perfecționare profesională cadre didactice UMC, 16 persoane</t>
  </si>
  <si>
    <t>79633000-0</t>
  </si>
  <si>
    <t>Servicii de perfecţionare a personalului (79633000-0); 80530000 8 Servicii de formare profesionala</t>
  </si>
  <si>
    <t>50300000-8</t>
  </si>
  <si>
    <t>servicii de reparații imprimantă Konica Minolta Bizhub 215</t>
  </si>
  <si>
    <t>50323200-7 Servicii de reparare a perifericelor informatice</t>
  </si>
  <si>
    <t>Transfer belt imprimantă OKI MC563 A4</t>
  </si>
  <si>
    <t>toner negru 7000 pagini imprimantă OKI MC563 A4, 2 buc</t>
  </si>
  <si>
    <t>aer conditionat 12000 BTU, montaj inclus -2 bucati</t>
  </si>
  <si>
    <t>set tonere color, 5000 p/buc - 1 set; toner negru, 6500 p/buc - 1 buc pentru multifunctional HP M477fdn</t>
  </si>
  <si>
    <t>toner negru -1 bucata pentru multifunctional HP MFP 479fdw</t>
  </si>
  <si>
    <t xml:space="preserve">
71630000-3 - Servicii de inspecţie şi testare tehnică 71356000-8- Servicii tehnice (Rev.2)</t>
  </si>
  <si>
    <t xml:space="preserve">2023_Servicii de reparare şi de întreţinere: maşini neelectrice, maşini şi aparate electrice şi echipament conex                                                </t>
  </si>
  <si>
    <t xml:space="preserve">Servicii de verificare tehnică periodică a instalației de utilizare a gazelor naturale Baza Nautica si Sediul UMC </t>
  </si>
  <si>
    <t>71630000-3 - Servicii de inspecţie şi testare tehnică</t>
  </si>
  <si>
    <t>CONTRACT subsecvent 2 ONAC (Acord-cadru nr.3225/21.12.2022)</t>
  </si>
  <si>
    <t>256,49 (52,12 euro)</t>
  </si>
  <si>
    <t>90711100-5 - Evaluare a riscurilor sau a pericolelor, alta decât cea pentru construcţii</t>
  </si>
  <si>
    <t>Servicii de analiza de risc la securitatea fizică de către Evaluator de risc la securitatea fizocă, autorizat RNERSF</t>
  </si>
  <si>
    <t>90711100-5</t>
  </si>
  <si>
    <t>taxa participare conferinta IEEE 2023 Tamas</t>
  </si>
  <si>
    <t>60140000-1 - Servicii de transport de pasageri ocazional</t>
  </si>
  <si>
    <t xml:space="preserve">2023_SERVICII HOTELIERE, DE RESTAURANT - Anexa 2           </t>
  </si>
  <si>
    <t>Listare, lipire, copertare vol 1 Marine Technology and Environment pentru anul 2023, 15 exemplare</t>
  </si>
  <si>
    <t>7980000-2 Servicii tipografice si servicii conexe</t>
  </si>
  <si>
    <t>2023_ SERVICII TIPOGRAFICE ȘI SERVICII CONEXE</t>
  </si>
  <si>
    <t>Supraveghere și monitorizare anuala/intermediară cursuri organizate de un furnizor de educatie, de formare profesionala sau de perfectionare de catre ANR Constanta</t>
  </si>
  <si>
    <t>2023_ECHIPAMENTE INDUSTRIALE  - POMPE SI COMPRESOARE</t>
  </si>
  <si>
    <t>44511000-5 Scule de mana</t>
  </si>
  <si>
    <t>cablu de pornire si de transfer auto, 2 set</t>
  </si>
  <si>
    <t>cheie de roțI telescopica, 2 buc; prelungitor gheie tubulara, 2 buc</t>
  </si>
  <si>
    <t>31224400-6 Cabluri de conectare</t>
  </si>
  <si>
    <t>42123000-7 Compresoare</t>
  </si>
  <si>
    <t>compresor aer pentru umflat anvelope, 2 buc</t>
  </si>
  <si>
    <t>baterii alcaline R03, 1.5V (AAA), 200 buc; baterii alcaline R6, 1,5V (AA), 100 buc</t>
  </si>
  <si>
    <t>2023_SERVICII DE INVAȚĂMÂNT (MONITORIZARE, EVALUARE PERIODICA, APROBARE)</t>
  </si>
  <si>
    <t>bilete avion Bucuresti-Atena, 3 persoane</t>
  </si>
  <si>
    <t>PROIECT MERIAVINO</t>
  </si>
  <si>
    <t>capsator cu brat lung, capacitate 25 coli</t>
  </si>
  <si>
    <t>30197320-5 Capsatoare</t>
  </si>
  <si>
    <t>toner 006RO4368-71 black, cyan, magenta, yellow</t>
  </si>
  <si>
    <t xml:space="preserve">2023_ COMBUSTIBILI LICHIZI, GAZOSI, SOLIZI SI ULEIURI </t>
  </si>
  <si>
    <t>Breloc chei, 200 buc și duplicate chei yale, 55 buc</t>
  </si>
  <si>
    <t>44423000-1 Diverse articole</t>
  </si>
  <si>
    <r>
      <rPr>
        <b/>
        <sz val="12"/>
        <rFont val="Calibri"/>
        <family val="2"/>
        <scheme val="minor"/>
      </rPr>
      <t xml:space="preserve">2023_PRODUSE ȘI ACCESORII PENTRU STAȚII DE LUCRU </t>
    </r>
    <r>
      <rPr>
        <b/>
        <sz val="10"/>
        <rFont val="Calibri"/>
        <family val="2"/>
        <scheme val="minor"/>
      </rPr>
      <t>(monitor, tastatura, mouse, tableta grafica fara monitor, hard/ssd extern, router, usb, acces point, memory stick, rețelistică)</t>
    </r>
  </si>
  <si>
    <t>încărcător laptop Lenovo catedra SFU</t>
  </si>
  <si>
    <t>31158000-8 Încărcătoare</t>
  </si>
  <si>
    <t>toner negru 8000 pagini-2 bucati, toner color 5500 p/culoare - 1 set pentru multifunctional Xerox C315</t>
  </si>
  <si>
    <t>taxa extras de carte funciara</t>
  </si>
  <si>
    <t>Servicii de mentenanță și revizire generala ascensoare Sediul Central pentru perioada aprilie 2023-30.04.2024</t>
  </si>
  <si>
    <t>Materiale publicitare (tricouri- 150buc, geanta documente - 3 buc; pixuri personalizate - 100 buc, geaca din fas - 100 buc, bloc notes - 50 buc)</t>
  </si>
  <si>
    <t>39294100-0 Produse informative si de promovare</t>
  </si>
  <si>
    <t>proiect CNFIS-FDI-2023-F-0607</t>
  </si>
  <si>
    <t>aprile</t>
  </si>
  <si>
    <t>toner negru TN421 sau TN423 black, cyan- 1buc, magenta - 1buc si yellow - 1 buc</t>
  </si>
  <si>
    <t>prelungitoare cu protectie si buton - 35 buc</t>
  </si>
  <si>
    <t>31500000-1</t>
  </si>
  <si>
    <t>Pliante cu oferta educationala a universitatii, 20x40 cm, hartie 80 gr, 3500 buc</t>
  </si>
  <si>
    <t>servicii catering-organizare evenimente (coffee breaks și/sau platouri)</t>
  </si>
  <si>
    <t>buget
Capitan pe nava viitorului!</t>
  </si>
  <si>
    <t>standuri decupate la marime naturala (ofiter baiat-1 bucata, ofiter fata-1 bucata)</t>
  </si>
  <si>
    <t>taxa participare+publicare lucrare conferinta TRANSNAV 2023</t>
  </si>
  <si>
    <t>proiect BLOW</t>
  </si>
  <si>
    <t>taxa participare conferinta 1 articol IOP EESx150 Euro+1 articol IOP EESx150 Euro (Liviu Stan+Nutu Catalin)</t>
  </si>
  <si>
    <t>Abonament anual la platforma Zoom One Pro in scopul derularii sesiunilor online de promovare a ofertei educationale</t>
  </si>
  <si>
    <t>930 lei (186 Euro)</t>
  </si>
  <si>
    <t>set tonere imprimanta HP laserjet 700 color MFP</t>
  </si>
  <si>
    <t xml:space="preserve">Unitate cilindru negru cu montaj pentru Konica Minolkta C224e-Bizhub </t>
  </si>
  <si>
    <t>55520000-1 - Servicii de catering (Rev.2)
55510000-8 - Servicii de cantina (Rev.2)</t>
  </si>
  <si>
    <t>55510000-8</t>
  </si>
  <si>
    <t>SERVICII DE CATERING ȘI SERVICII DE CANTINĂ - Anexa 2</t>
  </si>
  <si>
    <t>mese servite de studenti aflati in practica</t>
  </si>
  <si>
    <t>Achizitia de produse de catering (foietaje si produse similare), apa plata, suc, ceai, cafea, betisoare de cafea, pliculete zahar, farfurii, pahare, servetele ptr. Un nr. Aprox de 70 elevi participanti</t>
  </si>
  <si>
    <t>Apa fierbinte, incalzire/2023 - TERMOFICARE CONSTANTA SRL</t>
  </si>
  <si>
    <t>Cazare hotel pe timpul conferintei IEEE 2023</t>
  </si>
  <si>
    <t>taxa participare simpozion Management administrativ si financiar universitar, 27-30.04.2023</t>
  </si>
  <si>
    <t>30234500-3 Suporturi de stocare cu memorie (Rev.2)</t>
  </si>
  <si>
    <t>memorie USB 16GB, 20 buc; memorie USB 32GB, 10 buc</t>
  </si>
  <si>
    <t>2023_SERVICII DE TRADUCERE AUTORIZATĂ</t>
  </si>
  <si>
    <t>Servicii de traducere autorizata romana-engleza</t>
  </si>
  <si>
    <t>79530000-8 Servicii de traducere</t>
  </si>
  <si>
    <t>15000000-8 Alimente, bauturi, tutun si produse conexe (Rev.2)</t>
  </si>
  <si>
    <t xml:space="preserve">Achizitia de produse de catering (produse de patiserie si foietaj), </t>
  </si>
  <si>
    <t xml:space="preserve"> Valoarea estimată Lei, fără TVA)  </t>
  </si>
  <si>
    <t>Microbiological laboratory  
(Echipamente microbiologice de laborator - lot 1)
(Materiale de laborator lot 2)</t>
  </si>
  <si>
    <t>42990000-2</t>
  </si>
  <si>
    <t>proiect 2021</t>
  </si>
  <si>
    <t>Autoclav portabil Biobase BKM-P18(D)</t>
  </si>
  <si>
    <t>33191110-9</t>
  </si>
  <si>
    <t>Bec Bunsen ISOLAB</t>
  </si>
  <si>
    <t>44423000-1</t>
  </si>
  <si>
    <t>Baie cu ultrasunete</t>
  </si>
  <si>
    <t>Agitator Vortex Clasic 2500 rpm</t>
  </si>
  <si>
    <t>Hota cu flux laminar vertical</t>
  </si>
  <si>
    <t>Pahet materiale consumabile (Membrane filtrante ø 25 mm, dim. pori 0.22 μm/ SYBR GREEN I (0,5 ml)/  PROPIDIUM IODIDE 95-98%)</t>
  </si>
  <si>
    <t>33696500-0</t>
  </si>
  <si>
    <t>Statii de lucru (computer, sistem desktop, laptop, tableta, tableta grafica cu display); Piese de schimb; Accesorii periferice pentru stații de lucru</t>
  </si>
  <si>
    <t>IoT system network (KIT) +license program + abonament
(Echipament de monitorizare în timp real a viței de vie, pentru frunză, aer și sol )</t>
  </si>
  <si>
    <t xml:space="preserve"> 38930000-3 Instrumente de masurare a umiditatii si a umezelii (Rev.2)</t>
  </si>
  <si>
    <t>SSD 1 TB, 1 bucata</t>
  </si>
  <si>
    <t>30237100-0 Piese pentru computere</t>
  </si>
  <si>
    <t>Echipamente de inregistrare si prelucrare date - Camera foto wifi</t>
  </si>
  <si>
    <t>Echipamente de inregistrare si prelucrare date - Sistem FOG server</t>
  </si>
  <si>
    <t>48820000-2</t>
  </si>
  <si>
    <t>Echipamente de inregistrare si prelucrare date - Server GPU server</t>
  </si>
  <si>
    <t>iulie</t>
  </si>
  <si>
    <t>Echipamente de inregistrare si prelucrare date - laptop cu GPU</t>
  </si>
  <si>
    <t>UPS</t>
  </si>
  <si>
    <t>Sistem de tip NAS Cloud, 1 buc; HDD pentru sistem Cloud, 4 buc</t>
  </si>
  <si>
    <t>30233140-4 Dispozitive de stocare cu acces direct (DASD) (Rev.2)</t>
  </si>
  <si>
    <t>proiect 2022</t>
  </si>
  <si>
    <t>Audit financiar proiect</t>
  </si>
  <si>
    <t>79212100-4</t>
  </si>
  <si>
    <t>COMPONENTE ELECTRONICE</t>
  </si>
  <si>
    <t>Componente electronice Lot 3</t>
  </si>
  <si>
    <t>31711100-4 Componente electronice</t>
  </si>
  <si>
    <t>Componente electronice - RELUARE (achizitionat partial 18 din 52)</t>
  </si>
  <si>
    <t>Componente electronice neofertate, luate cu o singura oferta</t>
  </si>
  <si>
    <t>acumulatori Li-Ion 5000 mA  (poz 30)</t>
  </si>
  <si>
    <t>31434000-7 acumulatori</t>
  </si>
  <si>
    <t>sept</t>
  </si>
  <si>
    <t>acumulatori Li-Ion 4400 mA ptr foton (poz 31)</t>
  </si>
  <si>
    <t>Sistem pentru iluminat cu 2 becuri, panou solar 5V/5,5W (poz 28)</t>
  </si>
  <si>
    <t>09331000-8 Panouri solare (Rev.2)</t>
  </si>
  <si>
    <t>Pachet componente electronice /(poz 25)</t>
  </si>
  <si>
    <t>Pachet componente electronice /(poz 27) - panou solar 10 W si controler</t>
  </si>
  <si>
    <t>Celula fotovoltaica 3.9 V (poz 26)</t>
  </si>
  <si>
    <t>Pachet componente electronice/ (poz8+10+14+23+24+34+37+38+41+42+46+50)</t>
  </si>
  <si>
    <t>Componente electronice realizare sistem IoT: RFM95W-868S2R, producator HOPE MICRIELECTRONICS sau echivalent, 10 buc</t>
  </si>
  <si>
    <t>Componente electronice realizare sistem IoT</t>
  </si>
  <si>
    <t>prelungitoare cu protectie  4 bucati, lungime fir 5 m</t>
  </si>
  <si>
    <t>31680000-6 Articole si acesorii electrice</t>
  </si>
  <si>
    <t>Baterie LIPO 11.1 V</t>
  </si>
  <si>
    <t>31440000-2 - Baterii</t>
  </si>
  <si>
    <t>Pachet produse laborator microbiologie</t>
  </si>
  <si>
    <r>
      <t>Componente electronice - conf referat 986/08.02.22</t>
    </r>
    <r>
      <rPr>
        <b/>
        <sz val="10"/>
        <rFont val="Calibri"/>
        <family val="2"/>
        <scheme val="minor"/>
      </rPr>
      <t xml:space="preserve"> DIN CARE:</t>
    </r>
  </si>
  <si>
    <t>Componente electronice (achizitie cu o oferta) - 18 repere: buton, conector, diode, tub termocontractil, LCD, encoder</t>
  </si>
  <si>
    <t>febr</t>
  </si>
  <si>
    <t>Componente electronice (achizitie cu o oferta) - 3 repere: regleta, triac, tranzistor</t>
  </si>
  <si>
    <t>Componente electronice - conf referat 1227/17.02.2022</t>
  </si>
  <si>
    <t>Componente electronice - lot 1 poz 2-6 card, placa de dezv, priza, stecher, tester</t>
  </si>
  <si>
    <t>Componente electronice lot 1 banda zimtata, cleme sir, tub gelelectroizolant</t>
  </si>
  <si>
    <t>Componente electronice lot 2+3  doza derivatie, papuci electrici, presetupa</t>
  </si>
  <si>
    <t>Componente electronice</t>
  </si>
  <si>
    <t>componente electronice</t>
  </si>
  <si>
    <t xml:space="preserve">TAXE/COTIZATII DIVERSE </t>
  </si>
  <si>
    <t>taxa participare si publicare lucrare Conferinta ModTech 2021</t>
  </si>
  <si>
    <t>proiect  2021</t>
  </si>
  <si>
    <t>taxa participare si publicare lucrare "Electric diagram with AFDD.." Universitatea Transilvania 2-3 septambrie</t>
  </si>
  <si>
    <t>taxa participare si publicare lucrare IoT technology for vineyard monitoring, The methods for vine disease identification 27-30 octombrie</t>
  </si>
  <si>
    <t>Taxa participare autor diseminare rezultate obtinute proiect Meriavino</t>
  </si>
  <si>
    <t>taxa participare conferinta "IEE International Conference on e-health and Bioengineering" EHB2021</t>
  </si>
  <si>
    <t>taxa participare International Conference Paris - diseminare rezultate</t>
  </si>
  <si>
    <t>taxa participare Conferinta a 26-a Internationala Conference on Circuits Systems, Communications and Computers (CSCC 2022), Grecia 19-22 iulie 2022</t>
  </si>
  <si>
    <t>taxa publicare capitol de carte Studies on the short-term effects of the pesticides use on vineyard microbiome</t>
  </si>
  <si>
    <t>taxa participare Conferinta ATOM-N 2022 in vederea diseminarii rezultatelor activității de cercetare</t>
  </si>
  <si>
    <t>taxa participare Conferinta EHB2021IEEE International Conference on e-Health and Bioengineering EHB 2022-10th edition, 17-18 noiembrie 2022, Iasi</t>
  </si>
  <si>
    <t>taxa participare la 6th European Conference on Electrical Engineering &amp; Computer Science (ELECS 2022), Bern, Elvetia, 20-24 decembrie 2022</t>
  </si>
  <si>
    <t>taxa participare la Conferinta EHB2021IEEE, 17-18 noiembrie 2022</t>
  </si>
  <si>
    <t>HARTIE, ARTICOLE DIN PAPETARIE, ARTICOLE DE BIROTICA SI ACCESORII DE BIROU - 2022</t>
  </si>
  <si>
    <t>Hartie A4 alba</t>
  </si>
  <si>
    <t>30197643-5</t>
  </si>
  <si>
    <t>birotica si papetarie - ctr subsecvent 1 achizitie centralizata ONAC</t>
  </si>
  <si>
    <t>30192700-8</t>
  </si>
  <si>
    <t>servicii hoteliere 16-18 iunie Ohrid, Macedonia - 2 persoane</t>
  </si>
  <si>
    <t>55100000-1 Servicii hoteliere</t>
  </si>
  <si>
    <t>servicii hoteliere 19-22 iulie Chania - 2 persoane</t>
  </si>
  <si>
    <t>servicii de transport aerian Bucuresti-Chania, 2 persoane</t>
  </si>
  <si>
    <t>materiale promotionale (agenda a5 personalizata-25 buc, pix personalizat-50 buc, stick-uri USB 65 GB personalizate-20 buc, roll-up 120x200 cm-2 buc, geanta laptop 15.6 inch personalizata-23 buc)</t>
  </si>
  <si>
    <t>materiale promotionale (agenda a5 personalizata-25 buc, pix personalizat-50 buc, stick-uri USB 65 GB personalizate-20 buc, roll-up 120x200 cm-2 buc, geanta laptop 15.6 inch personalizata-15 buc)</t>
  </si>
  <si>
    <t>taxa participare ISSE 2023, 10-14.05.2023</t>
  </si>
  <si>
    <t>taxa OCPI Constanta</t>
  </si>
  <si>
    <t>14212410-7 Pamant vegetal (Rev.2)</t>
  </si>
  <si>
    <t>Servicii de întocmire măsurători cadastrale cladire C1 (corp A și B)</t>
  </si>
  <si>
    <t>adaptoare Laptop Lenovo V130-15IKB - 3 buc; mouse optic USB - 10 buc</t>
  </si>
  <si>
    <t>cotizatie anuala la Asociatia Grup Local Dobrogea Nord</t>
  </si>
  <si>
    <t>Fcartuse</t>
  </si>
  <si>
    <t xml:space="preserve">MATERIALE PUBLICITARE; PRODUSE IMPRIMATE  </t>
  </si>
  <si>
    <t>Materiale publicitare (tricouri, cani, genti laptop, stampile, sacose din hartie)</t>
  </si>
  <si>
    <t>Abonament la o platforma cu servicii CRM (customer relationship management)</t>
  </si>
  <si>
    <t>72540000-2 Servicii de actualizare informatica (Rev.2)</t>
  </si>
  <si>
    <t>Pamant de flori universal 4 saci de 50 l./sac</t>
  </si>
  <si>
    <t xml:space="preserve">servicii de audit financiar </t>
  </si>
  <si>
    <t>proiect FLAG</t>
  </si>
  <si>
    <t>PROIECT FLAG</t>
  </si>
  <si>
    <t>72212445-0 Servicii de dezvoltare de software de management al relatiilor cu clientii (Rev.2)</t>
  </si>
  <si>
    <t>2023_Servicii de consultanță și dezvoltare software în domeniul TIC</t>
  </si>
  <si>
    <t>6765 (1500 USD)</t>
  </si>
  <si>
    <t>Kituri Role ADF (separare+preluare+registrare) si role tava A4 + servicii de constatare, mentenanta si reparatii multifunctionala Konica Minolta</t>
  </si>
  <si>
    <t>cablu HDMI 4k T-T 15m - 1 bucata, adaptor universal VESA - 1 bucata</t>
  </si>
  <si>
    <t>30237200-1</t>
  </si>
  <si>
    <t>videoproiector 3000 lm sala P016, 1 buc</t>
  </si>
  <si>
    <t>kit cartuse toner negru ptr Konica Minolta C227 Bizhub</t>
  </si>
  <si>
    <t>Produse de protocol pentru perioada ianuarie-decembrie 2023</t>
  </si>
  <si>
    <t xml:space="preserve"> 2023_ALIMENTE, BĂUTURI, TUTUN ȘI PRODUSE CONEXE                        
</t>
  </si>
  <si>
    <t xml:space="preserve">2023_MATERIALE PUBLICITARE; PRODUSE IMPRIMATE                       </t>
  </si>
  <si>
    <t xml:space="preserve">2023_SERVICII DIVERSE DE ASISTENTA TEHNICA INFORMATICA            </t>
  </si>
  <si>
    <t xml:space="preserve">2023_Servicii de fotocopiere, printare, multiplicare, scanare, laminare, pliere si indosariere                                                                </t>
  </si>
  <si>
    <t xml:space="preserve">2023_Servicii de reparare și de întreținere și servicii conexe pentru computere personale, pentru echipamente de birou, pentru echipamente de telecomunicații și pentru echipamente audiovideo                                                                   </t>
  </si>
  <si>
    <t xml:space="preserve">2023_ASIGURARI AUTO ȘI PERSOANE; VINIETE ȘI PERMISE AUTO          </t>
  </si>
  <si>
    <t xml:space="preserve">2023_REVIZII, REPARATII, VERIFICARI MASINI, VERIFICARE SI DESCARCARE TAHOGRAF                                                                          </t>
  </si>
  <si>
    <t xml:space="preserve">2023_Servicii stiintifice si tehnice in inginerie (geologie, geofizica, meteorologie, arheologie, topografie, seismologie, hidrografie,  cartografiere, cadastru, servicii tehnice)                                                 </t>
  </si>
  <si>
    <t>2023_SERVICII DE CONTROL/VERIFICARI TEHNICE; PIESE SI ACCESORII</t>
  </si>
  <si>
    <t xml:space="preserve">2023_ SERVICII DE PERFECȚIONARE și FORMARE PROFESIONALĂ  PERSONAL UMC   </t>
  </si>
  <si>
    <t xml:space="preserve">2023_SERVICII DE TRANSPORT AERIAN                                                  
</t>
  </si>
  <si>
    <t xml:space="preserve">2023_SERVICII DE TRANSPORT PASAGERI OCAZIONAL                                             </t>
  </si>
  <si>
    <t xml:space="preserve">2023_ SERVICII DE MENTENANȚĂ ȘI REVIZIE A ASCENSOARELOR (Rev.2)                                                                                                         </t>
  </si>
  <si>
    <t xml:space="preserve">2023_ SERVICII DE CURATENIE SI IGIENIZARE                                                                                                         </t>
  </si>
  <si>
    <t xml:space="preserve">CONTRACT inchiriere 5 purificatoare de apa si 8 dozatoare cu 32 RECIPIENTE apa </t>
  </si>
  <si>
    <t xml:space="preserve">2023_Servicii de consultanţă în domeniul ingineriei şi al construcţiilor (SERVICII  DE AUDIT ENERGETIC,  SERVICII DE EXPERTIZARE TEHNICĂ A CLĂDIRILOR, ……………….)                                                                            
</t>
  </si>
  <si>
    <t xml:space="preserve">2023_Servicii de evaluare a riscurilor sau a pericolelor, alta decât cea pentru construcţii                                                                                                </t>
  </si>
  <si>
    <t>PROIECT CNFIS-FDI-2023-F-0607 "Cresterea echitatii sociale, in vederea incluziunii sociale, egalitati de gen, nediscriminarii si sporirii accesului fetelor/femeilor la invatamantul superior de marina"</t>
  </si>
  <si>
    <t xml:space="preserve">2023_ALIMENTE, BĂUTURI, TUTUN ȘI PRODUSE CONEXE                     </t>
  </si>
  <si>
    <t xml:space="preserve">MATERIALE PUBLICITARE; PRODUSE IMPRIMATE   </t>
  </si>
  <si>
    <t>transport Constanta-Otopeni-Constanta, conferinta IEEE 2023</t>
  </si>
  <si>
    <t>bilete avion opopeni-Copenhaga-Aalborg-Copenhaga-Otopeni, conferinta IEEE 2023</t>
  </si>
  <si>
    <t>bilete avion opopeni-Londra-Otopeni, intrunire IAMU 5-11 februarie 2023</t>
  </si>
  <si>
    <t>Cazare 3 nopti</t>
  </si>
  <si>
    <t>Achizitia de produse de catering (produse de patiserie si foietaj)</t>
  </si>
  <si>
    <t>Intocmit:</t>
  </si>
  <si>
    <t>Serviciul Achiziții publice</t>
  </si>
  <si>
    <t xml:space="preserve">            Ing. Stoian Cristalina                                                                            Ing. Moldoveanu Mădălina                                                                Ciocoi Florentina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</si>
</sst>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84">
    <xf numFmtId="0" fontId="0" fillId="0" borderId="0" xfId="0"/>
    <xf numFmtId="0" fontId="3" fillId="0" borderId="1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vertical="center" wrapText="1"/>
    </xf>
    <xf numFmtId="43" fontId="4" fillId="0" borderId="1" xfId="2" applyNumberFormat="1" applyFont="1" applyFill="1" applyBorder="1" applyAlignment="1">
      <alignment horizontal="center" vertical="center" wrapText="1" shrinkToFit="1"/>
    </xf>
    <xf numFmtId="43" fontId="3" fillId="0" borderId="1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43" fontId="4" fillId="0" borderId="2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5" xfId="2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 shrinkToFi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 shrinkToFit="1"/>
    </xf>
    <xf numFmtId="0" fontId="4" fillId="0" borderId="4" xfId="2" applyFont="1" applyFill="1" applyBorder="1" applyAlignment="1">
      <alignment horizontal="center" vertical="center" wrapText="1" shrinkToFit="1"/>
    </xf>
    <xf numFmtId="0" fontId="4" fillId="0" borderId="4" xfId="2" applyFont="1" applyFill="1" applyBorder="1" applyAlignment="1">
      <alignment horizontal="left" vertical="center" wrapText="1"/>
    </xf>
    <xf numFmtId="43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43" fontId="4" fillId="0" borderId="4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43" fontId="3" fillId="0" borderId="1" xfId="2" applyNumberFormat="1" applyFont="1" applyFill="1" applyBorder="1" applyAlignment="1">
      <alignment horizontal="center" vertical="center" wrapText="1" shrinkToFit="1"/>
    </xf>
    <xf numFmtId="43" fontId="4" fillId="0" borderId="1" xfId="3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 shrinkToFi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 shrinkToFit="1"/>
    </xf>
    <xf numFmtId="0" fontId="4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43" fontId="4" fillId="0" borderId="0" xfId="2" applyNumberFormat="1" applyFont="1" applyFill="1" applyBorder="1" applyAlignment="1">
      <alignment horizontal="center" vertical="center" wrapText="1" shrinkToFit="1"/>
    </xf>
    <xf numFmtId="17" fontId="4" fillId="0" borderId="1" xfId="2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0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top" wrapText="1"/>
    </xf>
    <xf numFmtId="0" fontId="7" fillId="0" borderId="0" xfId="2" applyFont="1" applyFill="1" applyAlignment="1">
      <alignment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17" fontId="4" fillId="0" borderId="3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4" fillId="0" borderId="0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center" vertical="center" wrapText="1"/>
    </xf>
    <xf numFmtId="43" fontId="4" fillId="0" borderId="1" xfId="3" applyNumberFormat="1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right" vertical="center" wrapText="1" shrinkToFit="1"/>
    </xf>
    <xf numFmtId="0" fontId="4" fillId="0" borderId="0" xfId="2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3" fontId="3" fillId="0" borderId="1" xfId="3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 shrinkToFit="1"/>
    </xf>
    <xf numFmtId="0" fontId="7" fillId="0" borderId="0" xfId="0" applyFont="1" applyFill="1" applyAlignment="1">
      <alignment horizontal="center" wrapText="1" shrinkToFit="1"/>
    </xf>
    <xf numFmtId="43" fontId="4" fillId="0" borderId="4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3" fontId="3" fillId="0" borderId="2" xfId="3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4" fillId="0" borderId="2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7" fillId="0" borderId="0" xfId="2" applyFont="1" applyFill="1" applyAlignment="1">
      <alignment horizontal="center" vertical="center" wrapText="1"/>
    </xf>
    <xf numFmtId="43" fontId="4" fillId="0" borderId="0" xfId="2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 shrinkToFi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4" applyFont="1" applyFill="1" applyBorder="1" applyAlignment="1">
      <alignment horizontal="center" vertical="center" wrapText="1" shrinkToFit="1"/>
    </xf>
    <xf numFmtId="17" fontId="4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43" fontId="4" fillId="0" borderId="2" xfId="2" applyNumberFormat="1" applyFont="1" applyFill="1" applyBorder="1" applyAlignment="1">
      <alignment horizontal="center" vertical="center" wrapText="1" shrinkToFit="1"/>
    </xf>
    <xf numFmtId="0" fontId="7" fillId="0" borderId="1" xfId="2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2" applyFont="1" applyFill="1" applyBorder="1" applyAlignment="1">
      <alignment vertical="center" wrapText="1"/>
    </xf>
    <xf numFmtId="43" fontId="3" fillId="0" borderId="4" xfId="3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17" fontId="4" fillId="0" borderId="4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vertical="center" wrapText="1"/>
    </xf>
    <xf numFmtId="0" fontId="13" fillId="0" borderId="0" xfId="2" applyFont="1" applyFill="1" applyBorder="1" applyAlignment="1">
      <alignment vertical="center" wrapText="1"/>
    </xf>
    <xf numFmtId="2" fontId="13" fillId="0" borderId="4" xfId="0" applyNumberFormat="1" applyFont="1" applyFill="1" applyBorder="1" applyAlignment="1">
      <alignment horizontal="right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right" vertical="center" wrapText="1"/>
    </xf>
    <xf numFmtId="0" fontId="14" fillId="0" borderId="1" xfId="2" applyFont="1" applyFill="1" applyBorder="1" applyAlignment="1">
      <alignment horizontal="center" vertical="center" wrapText="1"/>
    </xf>
    <xf numFmtId="43" fontId="13" fillId="0" borderId="1" xfId="3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right" vertical="center" wrapText="1"/>
    </xf>
    <xf numFmtId="0" fontId="14" fillId="0" borderId="1" xfId="2" applyFont="1" applyFill="1" applyBorder="1" applyAlignment="1">
      <alignment horizontal="right" vertical="center" wrapText="1"/>
    </xf>
    <xf numFmtId="43" fontId="13" fillId="0" borderId="1" xfId="3" applyNumberFormat="1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right" vertical="center" wrapText="1"/>
    </xf>
    <xf numFmtId="0" fontId="13" fillId="0" borderId="0" xfId="2" applyFont="1" applyFill="1" applyAlignment="1">
      <alignment horizontal="right" vertical="center" wrapText="1"/>
    </xf>
    <xf numFmtId="0" fontId="4" fillId="0" borderId="7" xfId="2" applyFont="1" applyFill="1" applyBorder="1" applyAlignment="1">
      <alignment horizontal="center" vertical="center" wrapText="1" shrinkToFit="1"/>
    </xf>
    <xf numFmtId="0" fontId="4" fillId="0" borderId="8" xfId="2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colors>
    <mruColors>
      <color rgb="FF339933"/>
      <color rgb="FF99CCFF"/>
      <color rgb="FF00823B"/>
      <color rgb="FF0000FF"/>
      <color rgb="FFFF00FF"/>
      <color rgb="FFFF6600"/>
      <color rgb="FF1E3DD8"/>
      <color rgb="FF99FF66"/>
      <color rgb="FF171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774"/>
  <sheetViews>
    <sheetView tabSelected="1" zoomScale="87" zoomScaleNormal="87" workbookViewId="0">
      <pane ySplit="5" topLeftCell="A405" activePane="bottomLeft" state="frozen"/>
      <selection pane="bottomLeft" activeCell="E425" sqref="E425"/>
    </sheetView>
  </sheetViews>
  <sheetFormatPr defaultColWidth="9.140625" defaultRowHeight="12.75" x14ac:dyDescent="0.25"/>
  <cols>
    <col min="1" max="1" width="68.7109375" style="105" customWidth="1"/>
    <col min="2" max="2" width="14.140625" style="113" customWidth="1"/>
    <col min="3" max="3" width="11.85546875" style="114" customWidth="1"/>
    <col min="4" max="4" width="12.85546875" style="115" customWidth="1"/>
    <col min="5" max="5" width="13.5703125" style="176" bestFit="1" customWidth="1"/>
    <col min="6" max="6" width="14" style="177" bestFit="1" customWidth="1"/>
    <col min="7" max="7" width="9.140625" style="30"/>
    <col min="8" max="34" width="9.140625" style="32"/>
    <col min="35" max="16384" width="9.140625" style="30"/>
  </cols>
  <sheetData>
    <row r="1" spans="1:34" ht="25.5" customHeight="1" x14ac:dyDescent="0.25">
      <c r="A1" s="67" t="s">
        <v>150</v>
      </c>
      <c r="B1" s="67"/>
      <c r="C1" s="67"/>
      <c r="D1" s="67"/>
      <c r="E1" s="67"/>
      <c r="F1" s="67"/>
    </row>
    <row r="2" spans="1:34" x14ac:dyDescent="0.25">
      <c r="A2" s="66"/>
      <c r="E2" s="19"/>
      <c r="F2" s="19"/>
    </row>
    <row r="3" spans="1:34" x14ac:dyDescent="0.25">
      <c r="A3" s="66"/>
      <c r="B3" s="106"/>
      <c r="C3" s="55"/>
      <c r="E3" s="19"/>
      <c r="F3" s="19"/>
    </row>
    <row r="4" spans="1:34" s="6" customFormat="1" ht="25.5" customHeight="1" x14ac:dyDescent="0.25">
      <c r="A4" s="69" t="s">
        <v>0</v>
      </c>
      <c r="B4" s="116" t="s">
        <v>1</v>
      </c>
      <c r="C4" s="11" t="s">
        <v>2</v>
      </c>
      <c r="D4" s="68" t="s">
        <v>3</v>
      </c>
      <c r="E4" s="69" t="s">
        <v>4</v>
      </c>
      <c r="F4" s="69" t="s">
        <v>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6" customFormat="1" ht="16.5" customHeight="1" x14ac:dyDescent="0.25">
      <c r="A5" s="69"/>
      <c r="B5" s="116"/>
      <c r="C5" s="11" t="s">
        <v>6</v>
      </c>
      <c r="D5" s="68"/>
      <c r="E5" s="69"/>
      <c r="F5" s="6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36" customHeight="1" x14ac:dyDescent="0.25">
      <c r="A6" s="70" t="s">
        <v>391</v>
      </c>
      <c r="B6" s="50" t="s">
        <v>7</v>
      </c>
      <c r="C6" s="14"/>
      <c r="D6" s="4"/>
      <c r="E6" s="2"/>
      <c r="F6" s="2"/>
    </row>
    <row r="7" spans="1:34" ht="30" customHeight="1" x14ac:dyDescent="0.25">
      <c r="A7" s="33" t="s">
        <v>109</v>
      </c>
      <c r="B7" s="45"/>
      <c r="C7" s="24">
        <v>54300</v>
      </c>
      <c r="D7" s="34" t="s">
        <v>9</v>
      </c>
      <c r="E7" s="31" t="s">
        <v>178</v>
      </c>
      <c r="F7" s="31" t="s">
        <v>178</v>
      </c>
    </row>
    <row r="8" spans="1:34" ht="22.5" customHeight="1" x14ac:dyDescent="0.25">
      <c r="A8" s="1" t="s">
        <v>8</v>
      </c>
      <c r="B8" s="45"/>
      <c r="C8" s="29"/>
      <c r="D8" s="34"/>
      <c r="E8" s="31"/>
      <c r="F8" s="31"/>
    </row>
    <row r="9" spans="1:34" ht="22.5" customHeight="1" x14ac:dyDescent="0.25">
      <c r="A9" s="1"/>
      <c r="B9" s="45"/>
      <c r="C9" s="29"/>
      <c r="D9" s="34"/>
      <c r="E9" s="31"/>
      <c r="F9" s="31"/>
    </row>
    <row r="10" spans="1:34" ht="31.5" x14ac:dyDescent="0.25">
      <c r="A10" s="1" t="s">
        <v>163</v>
      </c>
      <c r="B10" s="45"/>
      <c r="C10" s="29"/>
      <c r="D10" s="10"/>
      <c r="E10" s="31"/>
      <c r="F10" s="31"/>
    </row>
    <row r="11" spans="1:34" x14ac:dyDescent="0.25">
      <c r="A11" s="65"/>
      <c r="B11" s="46"/>
      <c r="C11" s="56"/>
      <c r="D11" s="29"/>
      <c r="E11" s="31"/>
      <c r="F11" s="31"/>
    </row>
    <row r="12" spans="1:34" x14ac:dyDescent="0.25">
      <c r="A12" s="65"/>
      <c r="B12" s="46"/>
      <c r="C12" s="56"/>
      <c r="D12" s="29"/>
      <c r="E12" s="31"/>
      <c r="F12" s="31"/>
    </row>
    <row r="13" spans="1:34" ht="28.5" customHeight="1" x14ac:dyDescent="0.25">
      <c r="A13" s="1" t="s">
        <v>394</v>
      </c>
      <c r="B13" s="46" t="s">
        <v>72</v>
      </c>
      <c r="C13" s="29"/>
      <c r="D13" s="10"/>
      <c r="E13" s="31"/>
      <c r="F13" s="31"/>
    </row>
    <row r="14" spans="1:34" ht="21" customHeight="1" x14ac:dyDescent="0.25">
      <c r="A14" s="65" t="s">
        <v>161</v>
      </c>
      <c r="B14" s="117" t="s">
        <v>162</v>
      </c>
      <c r="C14" s="29">
        <v>1600</v>
      </c>
      <c r="D14" s="29" t="s">
        <v>145</v>
      </c>
      <c r="E14" s="31" t="s">
        <v>137</v>
      </c>
      <c r="F14" s="31" t="s">
        <v>137</v>
      </c>
    </row>
    <row r="15" spans="1:34" ht="24" customHeight="1" x14ac:dyDescent="0.25">
      <c r="A15" s="65" t="s">
        <v>232</v>
      </c>
      <c r="B15" s="46" t="s">
        <v>233</v>
      </c>
      <c r="C15" s="29">
        <v>1148</v>
      </c>
      <c r="D15" s="29" t="s">
        <v>145</v>
      </c>
      <c r="E15" s="31" t="s">
        <v>178</v>
      </c>
      <c r="F15" s="31" t="s">
        <v>178</v>
      </c>
    </row>
    <row r="16" spans="1:34" ht="22.5" customHeight="1" x14ac:dyDescent="0.25">
      <c r="A16" s="65" t="s">
        <v>266</v>
      </c>
      <c r="B16" s="46" t="s">
        <v>72</v>
      </c>
      <c r="C16" s="29">
        <v>600</v>
      </c>
      <c r="D16" s="29" t="s">
        <v>145</v>
      </c>
      <c r="E16" s="31" t="s">
        <v>178</v>
      </c>
      <c r="F16" s="31" t="s">
        <v>179</v>
      </c>
    </row>
    <row r="17" spans="1:110" ht="33.75" x14ac:dyDescent="0.25">
      <c r="A17" s="65" t="s">
        <v>269</v>
      </c>
      <c r="B17" s="46" t="s">
        <v>270</v>
      </c>
      <c r="C17" s="29">
        <v>3900</v>
      </c>
      <c r="D17" s="29" t="s">
        <v>145</v>
      </c>
      <c r="E17" s="31" t="s">
        <v>178</v>
      </c>
      <c r="F17" s="31" t="s">
        <v>179</v>
      </c>
    </row>
    <row r="18" spans="1:110" ht="33.75" x14ac:dyDescent="0.25">
      <c r="A18" s="65" t="s">
        <v>314</v>
      </c>
      <c r="B18" s="46" t="s">
        <v>72</v>
      </c>
      <c r="C18" s="29">
        <v>3500</v>
      </c>
      <c r="D18" s="29" t="s">
        <v>145</v>
      </c>
      <c r="E18" s="31" t="s">
        <v>179</v>
      </c>
      <c r="F18" s="31" t="s">
        <v>179</v>
      </c>
    </row>
    <row r="19" spans="1:110" ht="22.5" x14ac:dyDescent="0.25">
      <c r="A19" s="65" t="s">
        <v>395</v>
      </c>
      <c r="B19" s="46" t="s">
        <v>396</v>
      </c>
      <c r="C19" s="29">
        <v>129</v>
      </c>
      <c r="D19" s="29" t="s">
        <v>145</v>
      </c>
      <c r="E19" s="31" t="s">
        <v>179</v>
      </c>
      <c r="F19" s="31" t="s">
        <v>212</v>
      </c>
    </row>
    <row r="20" spans="1:110" ht="22.5" x14ac:dyDescent="0.25">
      <c r="A20" s="65" t="s">
        <v>524</v>
      </c>
      <c r="B20" s="46" t="s">
        <v>396</v>
      </c>
      <c r="C20" s="29">
        <v>767</v>
      </c>
      <c r="D20" s="29" t="s">
        <v>145</v>
      </c>
      <c r="E20" s="31" t="s">
        <v>212</v>
      </c>
      <c r="F20" s="31" t="s">
        <v>212</v>
      </c>
    </row>
    <row r="21" spans="1:110" ht="28.5" customHeight="1" x14ac:dyDescent="0.25">
      <c r="A21" s="65" t="s">
        <v>427</v>
      </c>
      <c r="B21" s="46" t="s">
        <v>426</v>
      </c>
      <c r="C21" s="29">
        <v>340</v>
      </c>
      <c r="D21" s="29" t="s">
        <v>145</v>
      </c>
      <c r="E21" s="31" t="s">
        <v>212</v>
      </c>
      <c r="F21" s="31" t="s">
        <v>212</v>
      </c>
    </row>
    <row r="22" spans="1:110" ht="27.75" customHeight="1" x14ac:dyDescent="0.25">
      <c r="A22" s="65" t="s">
        <v>539</v>
      </c>
      <c r="B22" s="46" t="s">
        <v>540</v>
      </c>
      <c r="C22" s="29">
        <f>136+150</f>
        <v>286</v>
      </c>
      <c r="D22" s="29" t="s">
        <v>145</v>
      </c>
      <c r="E22" s="31" t="s">
        <v>212</v>
      </c>
      <c r="F22" s="31" t="s">
        <v>212</v>
      </c>
    </row>
    <row r="23" spans="1:110" ht="31.5" x14ac:dyDescent="0.25">
      <c r="A23" s="71" t="s">
        <v>158</v>
      </c>
      <c r="B23" s="45"/>
      <c r="C23" s="29"/>
      <c r="D23" s="10"/>
      <c r="E23" s="31"/>
      <c r="F23" s="31"/>
    </row>
    <row r="24" spans="1:110" ht="24" customHeight="1" x14ac:dyDescent="0.25">
      <c r="A24" s="33" t="s">
        <v>156</v>
      </c>
      <c r="B24" s="117" t="s">
        <v>157</v>
      </c>
      <c r="C24" s="29">
        <v>7000</v>
      </c>
      <c r="D24" s="34" t="s">
        <v>145</v>
      </c>
      <c r="E24" s="31" t="s">
        <v>137</v>
      </c>
      <c r="F24" s="31" t="s">
        <v>137</v>
      </c>
    </row>
    <row r="25" spans="1:110" ht="23.25" customHeight="1" x14ac:dyDescent="0.25">
      <c r="A25" s="33" t="s">
        <v>159</v>
      </c>
      <c r="B25" s="117" t="s">
        <v>160</v>
      </c>
      <c r="C25" s="29">
        <v>400</v>
      </c>
      <c r="D25" s="34" t="s">
        <v>145</v>
      </c>
      <c r="E25" s="31" t="s">
        <v>137</v>
      </c>
      <c r="F25" s="31" t="s">
        <v>137</v>
      </c>
    </row>
    <row r="26" spans="1:110" ht="23.25" customHeight="1" x14ac:dyDescent="0.25">
      <c r="A26" s="33" t="s">
        <v>229</v>
      </c>
      <c r="B26" s="45" t="s">
        <v>230</v>
      </c>
      <c r="C26" s="29">
        <v>2170</v>
      </c>
      <c r="D26" s="34" t="s">
        <v>145</v>
      </c>
      <c r="E26" s="31" t="s">
        <v>225</v>
      </c>
      <c r="F26" s="31" t="s">
        <v>178</v>
      </c>
    </row>
    <row r="27" spans="1:110" ht="37.5" customHeight="1" x14ac:dyDescent="0.25">
      <c r="A27" s="33" t="s">
        <v>264</v>
      </c>
      <c r="B27" s="45" t="s">
        <v>265</v>
      </c>
      <c r="C27" s="29">
        <f>2980*3</f>
        <v>8940</v>
      </c>
      <c r="D27" s="34" t="s">
        <v>145</v>
      </c>
      <c r="E27" s="31" t="s">
        <v>225</v>
      </c>
      <c r="F27" s="31" t="s">
        <v>178</v>
      </c>
    </row>
    <row r="28" spans="1:110" ht="37.5" customHeight="1" x14ac:dyDescent="0.25">
      <c r="A28" s="33" t="s">
        <v>356</v>
      </c>
      <c r="B28" s="117" t="s">
        <v>160</v>
      </c>
      <c r="C28" s="29">
        <v>412</v>
      </c>
      <c r="D28" s="34" t="s">
        <v>145</v>
      </c>
      <c r="E28" s="31" t="s">
        <v>179</v>
      </c>
      <c r="F28" s="31" t="s">
        <v>212</v>
      </c>
    </row>
    <row r="29" spans="1:110" ht="37.5" customHeight="1" x14ac:dyDescent="0.25">
      <c r="A29" s="33" t="s">
        <v>417</v>
      </c>
      <c r="B29" s="117" t="s">
        <v>160</v>
      </c>
      <c r="C29" s="29">
        <v>662</v>
      </c>
      <c r="D29" s="34" t="s">
        <v>145</v>
      </c>
      <c r="E29" s="31" t="s">
        <v>212</v>
      </c>
      <c r="F29" s="31" t="s">
        <v>212</v>
      </c>
    </row>
    <row r="30" spans="1:110" ht="37.5" customHeight="1" x14ac:dyDescent="0.25">
      <c r="A30" s="33" t="s">
        <v>538</v>
      </c>
      <c r="B30" s="117" t="s">
        <v>160</v>
      </c>
      <c r="C30" s="29">
        <v>647</v>
      </c>
      <c r="D30" s="34" t="s">
        <v>145</v>
      </c>
      <c r="E30" s="31" t="s">
        <v>212</v>
      </c>
      <c r="F30" s="31" t="s">
        <v>215</v>
      </c>
    </row>
    <row r="31" spans="1:110" ht="24.75" customHeight="1" x14ac:dyDescent="0.25">
      <c r="A31" s="33" t="s">
        <v>541</v>
      </c>
      <c r="B31" s="117" t="s">
        <v>157</v>
      </c>
      <c r="C31" s="29">
        <v>6200</v>
      </c>
      <c r="D31" s="34" t="s">
        <v>145</v>
      </c>
      <c r="E31" s="31" t="s">
        <v>212</v>
      </c>
      <c r="F31" s="31" t="s">
        <v>212</v>
      </c>
    </row>
    <row r="32" spans="1:110" s="6" customFormat="1" ht="28.5" customHeight="1" x14ac:dyDescent="0.25">
      <c r="A32" s="71" t="s">
        <v>189</v>
      </c>
      <c r="B32" s="72"/>
      <c r="C32" s="29"/>
      <c r="D32" s="8"/>
      <c r="E32" s="73"/>
      <c r="F32" s="7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</row>
    <row r="33" spans="1:6" ht="25.5" customHeight="1" x14ac:dyDescent="0.25">
      <c r="A33" s="33" t="s">
        <v>188</v>
      </c>
      <c r="B33" s="45" t="s">
        <v>187</v>
      </c>
      <c r="C33" s="56">
        <v>1032</v>
      </c>
      <c r="D33" s="34" t="s">
        <v>145</v>
      </c>
      <c r="E33" s="31" t="s">
        <v>137</v>
      </c>
      <c r="F33" s="31" t="s">
        <v>137</v>
      </c>
    </row>
    <row r="34" spans="1:6" ht="25.5" customHeight="1" x14ac:dyDescent="0.25">
      <c r="A34" s="33" t="s">
        <v>224</v>
      </c>
      <c r="B34" s="45" t="s">
        <v>187</v>
      </c>
      <c r="C34" s="56">
        <v>1700</v>
      </c>
      <c r="D34" s="34" t="s">
        <v>145</v>
      </c>
      <c r="E34" s="31" t="s">
        <v>225</v>
      </c>
      <c r="F34" s="31" t="s">
        <v>178</v>
      </c>
    </row>
    <row r="35" spans="1:6" ht="25.5" customHeight="1" x14ac:dyDescent="0.25">
      <c r="A35" s="33" t="s">
        <v>227</v>
      </c>
      <c r="B35" s="45" t="s">
        <v>187</v>
      </c>
      <c r="C35" s="56">
        <v>5480</v>
      </c>
      <c r="D35" s="34" t="s">
        <v>145</v>
      </c>
      <c r="E35" s="31" t="s">
        <v>225</v>
      </c>
      <c r="F35" s="31" t="s">
        <v>178</v>
      </c>
    </row>
    <row r="36" spans="1:6" ht="25.5" customHeight="1" x14ac:dyDescent="0.25">
      <c r="A36" s="33" t="s">
        <v>228</v>
      </c>
      <c r="B36" s="45" t="s">
        <v>187</v>
      </c>
      <c r="C36" s="56">
        <v>5480</v>
      </c>
      <c r="D36" s="34" t="s">
        <v>145</v>
      </c>
      <c r="E36" s="31" t="s">
        <v>225</v>
      </c>
      <c r="F36" s="31" t="s">
        <v>178</v>
      </c>
    </row>
    <row r="37" spans="1:6" ht="25.5" x14ac:dyDescent="0.25">
      <c r="A37" s="33" t="s">
        <v>227</v>
      </c>
      <c r="B37" s="45" t="s">
        <v>187</v>
      </c>
      <c r="C37" s="56">
        <v>3302</v>
      </c>
      <c r="D37" s="34" t="s">
        <v>145</v>
      </c>
      <c r="E37" s="31" t="s">
        <v>225</v>
      </c>
      <c r="F37" s="31" t="s">
        <v>178</v>
      </c>
    </row>
    <row r="38" spans="1:6" ht="25.5" customHeight="1" x14ac:dyDescent="0.25">
      <c r="A38" s="33" t="s">
        <v>231</v>
      </c>
      <c r="B38" s="45" t="s">
        <v>187</v>
      </c>
      <c r="C38" s="56">
        <v>2129</v>
      </c>
      <c r="D38" s="34" t="s">
        <v>145</v>
      </c>
      <c r="E38" s="31" t="s">
        <v>225</v>
      </c>
      <c r="F38" s="31" t="s">
        <v>178</v>
      </c>
    </row>
    <row r="39" spans="1:6" ht="25.5" customHeight="1" x14ac:dyDescent="0.25">
      <c r="A39" s="33" t="s">
        <v>227</v>
      </c>
      <c r="B39" s="45" t="s">
        <v>187</v>
      </c>
      <c r="C39" s="56">
        <v>3302</v>
      </c>
      <c r="D39" s="34" t="s">
        <v>145</v>
      </c>
      <c r="E39" s="31" t="s">
        <v>225</v>
      </c>
      <c r="F39" s="31" t="s">
        <v>178</v>
      </c>
    </row>
    <row r="40" spans="1:6" ht="25.5" customHeight="1" x14ac:dyDescent="0.25">
      <c r="A40" s="33" t="s">
        <v>235</v>
      </c>
      <c r="B40" s="45" t="s">
        <v>187</v>
      </c>
      <c r="C40" s="56">
        <v>445</v>
      </c>
      <c r="D40" s="34" t="s">
        <v>145</v>
      </c>
      <c r="E40" s="31" t="s">
        <v>225</v>
      </c>
      <c r="F40" s="31" t="s">
        <v>178</v>
      </c>
    </row>
    <row r="41" spans="1:6" ht="38.25" x14ac:dyDescent="0.25">
      <c r="A41" s="33" t="s">
        <v>236</v>
      </c>
      <c r="B41" s="45" t="s">
        <v>187</v>
      </c>
      <c r="C41" s="56">
        <v>1500</v>
      </c>
      <c r="D41" s="34" t="s">
        <v>145</v>
      </c>
      <c r="E41" s="31" t="s">
        <v>225</v>
      </c>
      <c r="F41" s="31" t="s">
        <v>178</v>
      </c>
    </row>
    <row r="42" spans="1:6" ht="47.25" customHeight="1" x14ac:dyDescent="0.25">
      <c r="A42" s="33" t="s">
        <v>344</v>
      </c>
      <c r="B42" s="45" t="s">
        <v>187</v>
      </c>
      <c r="C42" s="56">
        <f>2450+2450</f>
        <v>4900</v>
      </c>
      <c r="D42" s="34" t="s">
        <v>145</v>
      </c>
      <c r="E42" s="31" t="s">
        <v>179</v>
      </c>
      <c r="F42" s="31" t="s">
        <v>179</v>
      </c>
    </row>
    <row r="43" spans="1:6" ht="30" customHeight="1" x14ac:dyDescent="0.25">
      <c r="A43" s="33" t="s">
        <v>345</v>
      </c>
      <c r="B43" s="45" t="s">
        <v>187</v>
      </c>
      <c r="C43" s="56">
        <v>2180</v>
      </c>
      <c r="D43" s="34" t="s">
        <v>145</v>
      </c>
      <c r="E43" s="31" t="s">
        <v>179</v>
      </c>
      <c r="F43" s="31" t="s">
        <v>179</v>
      </c>
    </row>
    <row r="44" spans="1:6" ht="30" customHeight="1" x14ac:dyDescent="0.25">
      <c r="A44" s="33" t="s">
        <v>357</v>
      </c>
      <c r="B44" s="45" t="s">
        <v>187</v>
      </c>
      <c r="C44" s="56">
        <v>956</v>
      </c>
      <c r="D44" s="34" t="s">
        <v>145</v>
      </c>
      <c r="E44" s="31" t="s">
        <v>179</v>
      </c>
      <c r="F44" s="31" t="s">
        <v>212</v>
      </c>
    </row>
    <row r="45" spans="1:6" ht="25.5" x14ac:dyDescent="0.25">
      <c r="A45" s="33" t="s">
        <v>359</v>
      </c>
      <c r="B45" s="45" t="s">
        <v>187</v>
      </c>
      <c r="C45" s="56">
        <v>7954</v>
      </c>
      <c r="D45" s="34" t="s">
        <v>145</v>
      </c>
      <c r="E45" s="31" t="s">
        <v>179</v>
      </c>
      <c r="F45" s="31" t="s">
        <v>212</v>
      </c>
    </row>
    <row r="46" spans="1:6" ht="24" customHeight="1" x14ac:dyDescent="0.25">
      <c r="A46" s="33" t="s">
        <v>360</v>
      </c>
      <c r="B46" s="45" t="s">
        <v>187</v>
      </c>
      <c r="C46" s="56"/>
      <c r="D46" s="34" t="s">
        <v>145</v>
      </c>
      <c r="E46" s="31" t="s">
        <v>179</v>
      </c>
      <c r="F46" s="31" t="s">
        <v>212</v>
      </c>
    </row>
    <row r="47" spans="1:6" ht="24" customHeight="1" x14ac:dyDescent="0.25">
      <c r="A47" s="33" t="s">
        <v>390</v>
      </c>
      <c r="B47" s="45" t="s">
        <v>187</v>
      </c>
      <c r="C47" s="56">
        <v>6000</v>
      </c>
      <c r="D47" s="34" t="s">
        <v>145</v>
      </c>
      <c r="E47" s="31" t="s">
        <v>179</v>
      </c>
      <c r="F47" s="31" t="s">
        <v>212</v>
      </c>
    </row>
    <row r="48" spans="1:6" ht="24" customHeight="1" x14ac:dyDescent="0.25">
      <c r="A48" s="33" t="s">
        <v>397</v>
      </c>
      <c r="B48" s="45" t="s">
        <v>187</v>
      </c>
      <c r="C48" s="56">
        <v>3302</v>
      </c>
      <c r="D48" s="34" t="s">
        <v>145</v>
      </c>
      <c r="E48" s="31" t="s">
        <v>179</v>
      </c>
      <c r="F48" s="31" t="s">
        <v>212</v>
      </c>
    </row>
    <row r="49" spans="1:111" ht="24" customHeight="1" x14ac:dyDescent="0.25">
      <c r="A49" s="33" t="s">
        <v>404</v>
      </c>
      <c r="B49" s="45" t="s">
        <v>187</v>
      </c>
      <c r="C49" s="56">
        <v>2000</v>
      </c>
      <c r="D49" s="34" t="s">
        <v>145</v>
      </c>
      <c r="E49" s="31" t="s">
        <v>179</v>
      </c>
      <c r="F49" s="31" t="s">
        <v>212</v>
      </c>
    </row>
    <row r="50" spans="1:111" ht="24" customHeight="1" x14ac:dyDescent="0.25">
      <c r="A50" s="33" t="s">
        <v>416</v>
      </c>
      <c r="B50" s="45" t="s">
        <v>187</v>
      </c>
      <c r="C50" s="56">
        <v>6000</v>
      </c>
      <c r="D50" s="34" t="s">
        <v>145</v>
      </c>
      <c r="E50" s="31" t="s">
        <v>212</v>
      </c>
      <c r="F50" s="31" t="s">
        <v>212</v>
      </c>
    </row>
    <row r="51" spans="1:111" ht="24" customHeight="1" x14ac:dyDescent="0.25">
      <c r="A51" s="33" t="s">
        <v>542</v>
      </c>
      <c r="B51" s="45" t="s">
        <v>187</v>
      </c>
      <c r="C51" s="56">
        <v>752</v>
      </c>
      <c r="D51" s="34" t="s">
        <v>145</v>
      </c>
      <c r="E51" s="31" t="s">
        <v>212</v>
      </c>
      <c r="F51" s="31" t="s">
        <v>212</v>
      </c>
    </row>
    <row r="52" spans="1:111" ht="32.25" customHeight="1" x14ac:dyDescent="0.25">
      <c r="A52" s="71" t="s">
        <v>190</v>
      </c>
      <c r="B52" s="45" t="s">
        <v>10</v>
      </c>
      <c r="C52" s="29"/>
      <c r="D52" s="34"/>
      <c r="E52" s="31"/>
      <c r="F52" s="31"/>
      <c r="G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</row>
    <row r="53" spans="1:111" ht="24" customHeight="1" x14ac:dyDescent="0.25">
      <c r="A53" s="33"/>
      <c r="B53" s="46"/>
      <c r="C53" s="29"/>
      <c r="D53" s="34"/>
      <c r="E53" s="31"/>
      <c r="F53" s="31"/>
      <c r="G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</row>
    <row r="54" spans="1:111" ht="27" customHeight="1" x14ac:dyDescent="0.25">
      <c r="A54" s="118" t="s">
        <v>346</v>
      </c>
      <c r="B54" s="74"/>
      <c r="C54" s="29"/>
      <c r="D54" s="34"/>
      <c r="E54" s="31"/>
      <c r="F54" s="31"/>
      <c r="G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</row>
    <row r="55" spans="1:111" ht="48.75" customHeight="1" x14ac:dyDescent="0.25">
      <c r="A55" s="1" t="s">
        <v>349</v>
      </c>
      <c r="B55" s="47" t="s">
        <v>347</v>
      </c>
      <c r="C55" s="29"/>
      <c r="D55" s="34"/>
      <c r="E55" s="31"/>
      <c r="F55" s="31"/>
    </row>
    <row r="56" spans="1:111" ht="32.25" customHeight="1" x14ac:dyDescent="0.25">
      <c r="A56" s="119" t="s">
        <v>280</v>
      </c>
      <c r="B56" s="120" t="s">
        <v>281</v>
      </c>
      <c r="C56" s="24">
        <v>1476</v>
      </c>
      <c r="D56" s="121" t="s">
        <v>145</v>
      </c>
      <c r="E56" s="122" t="s">
        <v>178</v>
      </c>
      <c r="F56" s="123" t="s">
        <v>179</v>
      </c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</row>
    <row r="57" spans="1:111" ht="30.75" customHeight="1" x14ac:dyDescent="0.25">
      <c r="A57" s="119" t="s">
        <v>279</v>
      </c>
      <c r="B57" s="120" t="s">
        <v>11</v>
      </c>
      <c r="C57" s="24">
        <v>2487</v>
      </c>
      <c r="D57" s="121" t="s">
        <v>145</v>
      </c>
      <c r="E57" s="122" t="s">
        <v>178</v>
      </c>
      <c r="F57" s="123" t="s">
        <v>179</v>
      </c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</row>
    <row r="58" spans="1:111" ht="51" x14ac:dyDescent="0.25">
      <c r="A58" s="33" t="s">
        <v>287</v>
      </c>
      <c r="B58" s="45" t="s">
        <v>288</v>
      </c>
      <c r="C58" s="29">
        <v>1963</v>
      </c>
      <c r="D58" s="121" t="s">
        <v>145</v>
      </c>
      <c r="E58" s="122" t="s">
        <v>178</v>
      </c>
      <c r="F58" s="123" t="s">
        <v>179</v>
      </c>
      <c r="G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</row>
    <row r="59" spans="1:111" ht="21" customHeight="1" x14ac:dyDescent="0.25">
      <c r="A59" s="33" t="s">
        <v>338</v>
      </c>
      <c r="B59" s="45" t="s">
        <v>339</v>
      </c>
      <c r="C59" s="29">
        <v>1491</v>
      </c>
      <c r="D59" s="121" t="s">
        <v>145</v>
      </c>
      <c r="E59" s="123" t="s">
        <v>179</v>
      </c>
      <c r="F59" s="123" t="s">
        <v>212</v>
      </c>
      <c r="G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</row>
    <row r="60" spans="1:111" ht="29.25" customHeight="1" x14ac:dyDescent="0.25">
      <c r="A60" s="33" t="s">
        <v>348</v>
      </c>
      <c r="B60" s="120" t="s">
        <v>11</v>
      </c>
      <c r="C60" s="29">
        <v>2565</v>
      </c>
      <c r="D60" s="121" t="s">
        <v>145</v>
      </c>
      <c r="E60" s="123" t="s">
        <v>179</v>
      </c>
      <c r="F60" s="125" t="s">
        <v>212</v>
      </c>
      <c r="G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</row>
    <row r="61" spans="1:111" ht="29.25" customHeight="1" x14ac:dyDescent="0.25">
      <c r="A61" s="33" t="s">
        <v>380</v>
      </c>
      <c r="B61" s="120" t="s">
        <v>378</v>
      </c>
      <c r="C61" s="29">
        <v>200</v>
      </c>
      <c r="D61" s="121" t="s">
        <v>145</v>
      </c>
      <c r="E61" s="123" t="s">
        <v>179</v>
      </c>
      <c r="F61" s="125" t="s">
        <v>212</v>
      </c>
      <c r="G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</row>
    <row r="62" spans="1:111" ht="29.25" customHeight="1" x14ac:dyDescent="0.25">
      <c r="A62" s="33" t="s">
        <v>392</v>
      </c>
      <c r="B62" s="120" t="s">
        <v>393</v>
      </c>
      <c r="C62" s="29">
        <v>1200</v>
      </c>
      <c r="D62" s="121" t="s">
        <v>145</v>
      </c>
      <c r="E62" s="123" t="s">
        <v>179</v>
      </c>
      <c r="F62" s="125" t="s">
        <v>212</v>
      </c>
      <c r="G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</row>
    <row r="63" spans="1:111" ht="23.25" customHeight="1" x14ac:dyDescent="0.25">
      <c r="A63" s="118" t="s">
        <v>282</v>
      </c>
      <c r="B63" s="75"/>
      <c r="C63" s="29"/>
      <c r="D63" s="36"/>
      <c r="E63" s="31"/>
      <c r="F63" s="2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</row>
    <row r="64" spans="1:111" ht="34.5" customHeight="1" x14ac:dyDescent="0.25">
      <c r="A64" s="71" t="s">
        <v>283</v>
      </c>
      <c r="B64" s="45"/>
      <c r="C64" s="29"/>
      <c r="D64" s="10"/>
      <c r="E64" s="31"/>
      <c r="F64" s="31"/>
    </row>
    <row r="65" spans="1:111" s="6" customFormat="1" ht="33" customHeight="1" x14ac:dyDescent="0.25">
      <c r="A65" s="33" t="s">
        <v>284</v>
      </c>
      <c r="B65" s="46" t="s">
        <v>286</v>
      </c>
      <c r="C65" s="29">
        <v>1553</v>
      </c>
      <c r="D65" s="121" t="s">
        <v>145</v>
      </c>
      <c r="E65" s="122" t="s">
        <v>178</v>
      </c>
      <c r="F65" s="123" t="s">
        <v>179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</row>
    <row r="66" spans="1:111" s="6" customFormat="1" ht="30.75" customHeight="1" x14ac:dyDescent="0.25">
      <c r="A66" s="33" t="s">
        <v>292</v>
      </c>
      <c r="B66" s="46" t="s">
        <v>293</v>
      </c>
      <c r="C66" s="29">
        <v>10000</v>
      </c>
      <c r="D66" s="121" t="s">
        <v>145</v>
      </c>
      <c r="E66" s="122" t="s">
        <v>179</v>
      </c>
      <c r="F66" s="122" t="s">
        <v>179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</row>
    <row r="67" spans="1:111" s="6" customFormat="1" ht="26.25" customHeight="1" x14ac:dyDescent="0.25">
      <c r="A67" s="33" t="s">
        <v>310</v>
      </c>
      <c r="B67" s="46" t="s">
        <v>311</v>
      </c>
      <c r="C67" s="29">
        <v>1450</v>
      </c>
      <c r="D67" s="121" t="s">
        <v>145</v>
      </c>
      <c r="E67" s="122" t="s">
        <v>179</v>
      </c>
      <c r="F67" s="122" t="s">
        <v>179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1" s="6" customFormat="1" ht="25.5" customHeight="1" x14ac:dyDescent="0.25">
      <c r="A68" s="33" t="s">
        <v>379</v>
      </c>
      <c r="B68" s="46" t="s">
        <v>381</v>
      </c>
      <c r="C68" s="29">
        <v>140</v>
      </c>
      <c r="D68" s="121" t="s">
        <v>145</v>
      </c>
      <c r="E68" s="122" t="s">
        <v>179</v>
      </c>
      <c r="F68" s="123" t="s">
        <v>212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</row>
    <row r="69" spans="1:111" s="6" customFormat="1" ht="25.5" customHeight="1" x14ac:dyDescent="0.25">
      <c r="A69" s="33" t="s">
        <v>384</v>
      </c>
      <c r="B69" s="46" t="s">
        <v>311</v>
      </c>
      <c r="C69" s="29">
        <f>900</f>
        <v>900</v>
      </c>
      <c r="D69" s="121" t="s">
        <v>145</v>
      </c>
      <c r="E69" s="122" t="s">
        <v>179</v>
      </c>
      <c r="F69" s="123" t="s">
        <v>212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</row>
    <row r="70" spans="1:111" s="6" customFormat="1" ht="25.5" customHeight="1" x14ac:dyDescent="0.25">
      <c r="A70" s="33" t="s">
        <v>405</v>
      </c>
      <c r="B70" s="46" t="s">
        <v>406</v>
      </c>
      <c r="C70" s="29">
        <v>3850</v>
      </c>
      <c r="D70" s="121" t="s">
        <v>145</v>
      </c>
      <c r="E70" s="122" t="s">
        <v>212</v>
      </c>
      <c r="F70" s="125" t="s">
        <v>212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</row>
    <row r="71" spans="1:111" ht="23.25" customHeight="1" x14ac:dyDescent="0.25">
      <c r="A71" s="118" t="s">
        <v>285</v>
      </c>
      <c r="B71" s="75"/>
      <c r="C71" s="29"/>
      <c r="D71" s="36"/>
      <c r="E71" s="31"/>
      <c r="F71" s="2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</row>
    <row r="72" spans="1:111" ht="30" customHeight="1" x14ac:dyDescent="0.25">
      <c r="A72" s="71" t="s">
        <v>278</v>
      </c>
      <c r="B72" s="45" t="s">
        <v>246</v>
      </c>
      <c r="C72" s="29"/>
      <c r="D72" s="10"/>
      <c r="E72" s="31"/>
      <c r="F72" s="31"/>
    </row>
    <row r="73" spans="1:111" s="6" customFormat="1" ht="42" customHeight="1" x14ac:dyDescent="0.25">
      <c r="A73" s="33" t="s">
        <v>247</v>
      </c>
      <c r="B73" s="46" t="s">
        <v>248</v>
      </c>
      <c r="C73" s="29">
        <v>7899</v>
      </c>
      <c r="D73" s="121" t="s">
        <v>145</v>
      </c>
      <c r="E73" s="122" t="s">
        <v>178</v>
      </c>
      <c r="F73" s="122" t="s">
        <v>178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</row>
    <row r="74" spans="1:111" s="6" customFormat="1" ht="51" customHeight="1" x14ac:dyDescent="0.25">
      <c r="A74" s="33" t="s">
        <v>276</v>
      </c>
      <c r="B74" s="46" t="s">
        <v>277</v>
      </c>
      <c r="C74" s="29">
        <v>345</v>
      </c>
      <c r="D74" s="121" t="s">
        <v>145</v>
      </c>
      <c r="E74" s="122" t="s">
        <v>178</v>
      </c>
      <c r="F74" s="122" t="s">
        <v>179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</row>
    <row r="75" spans="1:111" ht="41.25" customHeight="1" x14ac:dyDescent="0.25">
      <c r="A75" s="126" t="s">
        <v>340</v>
      </c>
      <c r="B75" s="117" t="s">
        <v>248</v>
      </c>
      <c r="C75" s="29">
        <v>5050</v>
      </c>
      <c r="D75" s="36" t="s">
        <v>145</v>
      </c>
      <c r="E75" s="40" t="s">
        <v>179</v>
      </c>
      <c r="F75" s="40" t="s">
        <v>212</v>
      </c>
      <c r="G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</row>
    <row r="76" spans="1:111" ht="27.75" customHeight="1" x14ac:dyDescent="0.25">
      <c r="A76" s="127" t="s">
        <v>358</v>
      </c>
      <c r="B76" s="46" t="s">
        <v>248</v>
      </c>
      <c r="C76" s="14">
        <v>5000</v>
      </c>
      <c r="D76" s="128" t="s">
        <v>145</v>
      </c>
      <c r="E76" s="129" t="s">
        <v>179</v>
      </c>
      <c r="F76" s="129" t="s">
        <v>212</v>
      </c>
      <c r="G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</row>
    <row r="77" spans="1:111" ht="27" customHeight="1" x14ac:dyDescent="0.25">
      <c r="A77" s="130" t="s">
        <v>89</v>
      </c>
      <c r="B77" s="74"/>
      <c r="C77" s="14"/>
      <c r="D77" s="4"/>
      <c r="E77" s="2"/>
      <c r="F77" s="2"/>
      <c r="G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</row>
    <row r="78" spans="1:111" ht="33" customHeight="1" x14ac:dyDescent="0.25">
      <c r="A78" s="1" t="s">
        <v>93</v>
      </c>
      <c r="B78" s="77" t="s">
        <v>19</v>
      </c>
      <c r="C78" s="29"/>
      <c r="D78" s="34"/>
      <c r="E78" s="31"/>
      <c r="F78" s="31"/>
      <c r="G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</row>
    <row r="79" spans="1:111" ht="49.5" customHeight="1" x14ac:dyDescent="0.25">
      <c r="A79" s="33" t="s">
        <v>294</v>
      </c>
      <c r="B79" s="77" t="s">
        <v>19</v>
      </c>
      <c r="C79" s="29">
        <f>57392+52200+11681</f>
        <v>121273</v>
      </c>
      <c r="D79" s="34" t="s">
        <v>145</v>
      </c>
      <c r="E79" s="31" t="s">
        <v>179</v>
      </c>
      <c r="F79" s="31" t="s">
        <v>212</v>
      </c>
      <c r="G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</row>
    <row r="80" spans="1:111" ht="26.25" customHeight="1" x14ac:dyDescent="0.25">
      <c r="A80" s="33" t="s">
        <v>336</v>
      </c>
      <c r="B80" s="117" t="s">
        <v>337</v>
      </c>
      <c r="C80" s="29">
        <v>8191</v>
      </c>
      <c r="D80" s="34" t="s">
        <v>145</v>
      </c>
      <c r="E80" s="31" t="s">
        <v>179</v>
      </c>
      <c r="F80" s="31" t="s">
        <v>212</v>
      </c>
      <c r="G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</row>
    <row r="81" spans="1:110" s="6" customFormat="1" ht="67.5" x14ac:dyDescent="0.25">
      <c r="A81" s="78" t="s">
        <v>121</v>
      </c>
      <c r="B81" s="44" t="s">
        <v>91</v>
      </c>
      <c r="C81" s="79"/>
      <c r="D81" s="8"/>
      <c r="E81" s="80"/>
      <c r="F81" s="8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</row>
    <row r="82" spans="1:110" ht="27" customHeight="1" x14ac:dyDescent="0.25">
      <c r="A82" s="33"/>
      <c r="B82" s="77"/>
      <c r="C82" s="29"/>
      <c r="D82" s="34"/>
      <c r="E82" s="31"/>
      <c r="F82" s="31"/>
      <c r="G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</row>
    <row r="83" spans="1:110" ht="28.5" customHeight="1" x14ac:dyDescent="0.25">
      <c r="A83" s="1" t="s">
        <v>122</v>
      </c>
      <c r="B83" s="81" t="s">
        <v>20</v>
      </c>
      <c r="C83" s="29"/>
      <c r="D83" s="34"/>
      <c r="E83" s="31"/>
      <c r="F83" s="31"/>
      <c r="G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</row>
    <row r="84" spans="1:110" ht="24" customHeight="1" x14ac:dyDescent="0.25">
      <c r="A84" s="13"/>
      <c r="B84" s="46"/>
      <c r="C84" s="29"/>
      <c r="D84" s="34"/>
      <c r="E84" s="31"/>
      <c r="F84" s="31"/>
      <c r="G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</row>
    <row r="85" spans="1:110" ht="27" customHeight="1" x14ac:dyDescent="0.25">
      <c r="A85" s="118" t="s">
        <v>90</v>
      </c>
      <c r="B85" s="75"/>
      <c r="C85" s="60"/>
      <c r="D85" s="128"/>
      <c r="E85" s="31"/>
      <c r="F85" s="2"/>
      <c r="G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</row>
    <row r="86" spans="1:110" s="6" customFormat="1" ht="55.5" customHeight="1" x14ac:dyDescent="0.25">
      <c r="A86" s="71" t="s">
        <v>242</v>
      </c>
      <c r="B86" s="45" t="s">
        <v>241</v>
      </c>
      <c r="C86" s="29"/>
      <c r="D86" s="128"/>
      <c r="E86" s="131"/>
      <c r="F86" s="13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110" ht="25.5" x14ac:dyDescent="0.25">
      <c r="A87" s="33" t="s">
        <v>243</v>
      </c>
      <c r="B87" s="45" t="s">
        <v>244</v>
      </c>
      <c r="C87" s="29">
        <v>5320</v>
      </c>
      <c r="D87" s="34" t="s">
        <v>145</v>
      </c>
      <c r="E87" s="31" t="s">
        <v>178</v>
      </c>
      <c r="F87" s="31" t="s">
        <v>178</v>
      </c>
    </row>
    <row r="88" spans="1:110" ht="27" customHeight="1" x14ac:dyDescent="0.25">
      <c r="A88" s="33" t="s">
        <v>341</v>
      </c>
      <c r="B88" s="45" t="s">
        <v>342</v>
      </c>
      <c r="C88" s="29">
        <v>65856</v>
      </c>
      <c r="D88" s="4" t="s">
        <v>145</v>
      </c>
      <c r="E88" s="31" t="s">
        <v>179</v>
      </c>
      <c r="F88" s="2" t="s">
        <v>212</v>
      </c>
    </row>
    <row r="89" spans="1:110" ht="37.5" customHeight="1" x14ac:dyDescent="0.25">
      <c r="A89" s="1" t="s">
        <v>70</v>
      </c>
      <c r="B89" s="45"/>
      <c r="C89" s="29"/>
      <c r="D89" s="10"/>
      <c r="E89" s="31"/>
      <c r="F89" s="31"/>
      <c r="G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</row>
    <row r="90" spans="1:110" ht="18.75" customHeight="1" x14ac:dyDescent="0.25">
      <c r="A90" s="33"/>
      <c r="B90" s="45"/>
      <c r="C90" s="29"/>
      <c r="D90" s="132"/>
      <c r="E90" s="31"/>
      <c r="F90" s="2"/>
      <c r="G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</row>
    <row r="91" spans="1:110" ht="37.5" customHeight="1" x14ac:dyDescent="0.25">
      <c r="A91" s="71" t="s">
        <v>329</v>
      </c>
      <c r="B91" s="133" t="s">
        <v>330</v>
      </c>
      <c r="C91" s="29"/>
      <c r="D91" s="34"/>
      <c r="E91" s="31"/>
      <c r="F91" s="31"/>
      <c r="G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</row>
    <row r="92" spans="1:110" ht="22.5" customHeight="1" x14ac:dyDescent="0.25">
      <c r="A92" s="33" t="s">
        <v>333</v>
      </c>
      <c r="B92" s="45"/>
      <c r="C92" s="29">
        <v>5200</v>
      </c>
      <c r="D92" s="34" t="s">
        <v>145</v>
      </c>
      <c r="E92" s="34" t="s">
        <v>179</v>
      </c>
      <c r="F92" s="34" t="s">
        <v>179</v>
      </c>
    </row>
    <row r="93" spans="1:110" ht="37.5" customHeight="1" x14ac:dyDescent="0.25">
      <c r="A93" s="71" t="s">
        <v>331</v>
      </c>
      <c r="B93" s="133" t="s">
        <v>332</v>
      </c>
      <c r="C93" s="29"/>
      <c r="D93" s="34"/>
      <c r="E93" s="31"/>
      <c r="F93" s="31"/>
      <c r="G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</row>
    <row r="94" spans="1:110" ht="21" customHeight="1" x14ac:dyDescent="0.25">
      <c r="A94" s="33"/>
      <c r="B94" s="45"/>
      <c r="C94" s="29"/>
      <c r="D94" s="34"/>
      <c r="E94" s="31"/>
      <c r="F94" s="31"/>
      <c r="G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</row>
    <row r="95" spans="1:110" ht="22.5" x14ac:dyDescent="0.25">
      <c r="A95" s="71" t="s">
        <v>197</v>
      </c>
      <c r="B95" s="45" t="s">
        <v>198</v>
      </c>
      <c r="C95" s="29"/>
      <c r="D95" s="34"/>
      <c r="E95" s="34"/>
      <c r="F95" s="34"/>
    </row>
    <row r="96" spans="1:110" ht="27" customHeight="1" x14ac:dyDescent="0.25">
      <c r="A96" s="33" t="s">
        <v>199</v>
      </c>
      <c r="B96" s="45" t="s">
        <v>200</v>
      </c>
      <c r="C96" s="29">
        <v>1050</v>
      </c>
      <c r="D96" s="34" t="s">
        <v>145</v>
      </c>
      <c r="E96" s="34" t="s">
        <v>137</v>
      </c>
      <c r="F96" s="4" t="s">
        <v>178</v>
      </c>
    </row>
    <row r="97" spans="1:209" ht="21" customHeight="1" x14ac:dyDescent="0.25">
      <c r="A97" s="33" t="s">
        <v>245</v>
      </c>
      <c r="B97" s="45" t="s">
        <v>200</v>
      </c>
      <c r="C97" s="29">
        <v>2400</v>
      </c>
      <c r="D97" s="34" t="s">
        <v>145</v>
      </c>
      <c r="E97" s="34" t="s">
        <v>178</v>
      </c>
      <c r="F97" s="4" t="s">
        <v>178</v>
      </c>
    </row>
    <row r="98" spans="1:209" ht="21" customHeight="1" x14ac:dyDescent="0.25">
      <c r="A98" s="33"/>
      <c r="B98" s="45"/>
      <c r="C98" s="29"/>
      <c r="D98" s="34"/>
      <c r="E98" s="34"/>
      <c r="F98" s="4"/>
    </row>
    <row r="99" spans="1:209" ht="33.75" x14ac:dyDescent="0.25">
      <c r="A99" s="71" t="s">
        <v>203</v>
      </c>
      <c r="B99" s="45" t="s">
        <v>201</v>
      </c>
      <c r="C99" s="29"/>
      <c r="D99" s="34"/>
      <c r="E99" s="34"/>
      <c r="F99" s="34"/>
    </row>
    <row r="100" spans="1:209" ht="22.5" customHeight="1" x14ac:dyDescent="0.25">
      <c r="A100" s="33" t="s">
        <v>202</v>
      </c>
      <c r="B100" s="45" t="s">
        <v>201</v>
      </c>
      <c r="C100" s="29">
        <f>60*40+120*25</f>
        <v>5400</v>
      </c>
      <c r="D100" s="34" t="s">
        <v>145</v>
      </c>
      <c r="E100" s="34" t="s">
        <v>137</v>
      </c>
      <c r="F100" s="4" t="s">
        <v>178</v>
      </c>
    </row>
    <row r="101" spans="1:209" ht="21.75" customHeight="1" x14ac:dyDescent="0.25">
      <c r="A101" s="33"/>
      <c r="B101" s="45"/>
      <c r="C101" s="29"/>
      <c r="D101" s="34"/>
      <c r="E101" s="34"/>
      <c r="F101" s="4"/>
    </row>
    <row r="102" spans="1:209" ht="28.5" customHeight="1" x14ac:dyDescent="0.25">
      <c r="A102" s="71" t="s">
        <v>544</v>
      </c>
      <c r="B102" s="45" t="s">
        <v>143</v>
      </c>
      <c r="C102" s="29"/>
      <c r="D102" s="34"/>
      <c r="E102" s="31"/>
      <c r="F102" s="31"/>
      <c r="G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</row>
    <row r="103" spans="1:209" x14ac:dyDescent="0.25">
      <c r="A103" s="33" t="s">
        <v>543</v>
      </c>
      <c r="B103" s="45" t="s">
        <v>144</v>
      </c>
      <c r="C103" s="29">
        <v>8000</v>
      </c>
      <c r="D103" s="34" t="s">
        <v>145</v>
      </c>
      <c r="E103" s="40">
        <v>44927</v>
      </c>
      <c r="F103" s="40">
        <v>45261</v>
      </c>
      <c r="G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</row>
    <row r="104" spans="1:209" ht="25.5" x14ac:dyDescent="0.25">
      <c r="A104" s="33" t="s">
        <v>204</v>
      </c>
      <c r="B104" s="45" t="s">
        <v>205</v>
      </c>
      <c r="C104" s="29">
        <v>900</v>
      </c>
      <c r="D104" s="34" t="s">
        <v>145</v>
      </c>
      <c r="E104" s="40" t="s">
        <v>137</v>
      </c>
      <c r="F104" s="40" t="s">
        <v>178</v>
      </c>
      <c r="G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</row>
    <row r="105" spans="1:209" ht="25.5" customHeight="1" x14ac:dyDescent="0.25">
      <c r="A105" s="33" t="s">
        <v>335</v>
      </c>
      <c r="B105" s="45" t="s">
        <v>205</v>
      </c>
      <c r="C105" s="29">
        <v>1118</v>
      </c>
      <c r="D105" s="34" t="s">
        <v>145</v>
      </c>
      <c r="E105" s="40" t="s">
        <v>179</v>
      </c>
      <c r="F105" s="40" t="s">
        <v>179</v>
      </c>
      <c r="G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</row>
    <row r="106" spans="1:209" s="9" customFormat="1" ht="59.25" customHeight="1" x14ac:dyDescent="0.25">
      <c r="A106" s="33" t="s">
        <v>422</v>
      </c>
      <c r="B106" s="45" t="s">
        <v>526</v>
      </c>
      <c r="C106" s="24">
        <v>1000</v>
      </c>
      <c r="D106" s="22" t="s">
        <v>402</v>
      </c>
      <c r="E106" s="22" t="s">
        <v>403</v>
      </c>
      <c r="F106" s="34" t="s">
        <v>403</v>
      </c>
      <c r="G106" s="178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179"/>
    </row>
    <row r="107" spans="1:209" s="32" customFormat="1" ht="45" x14ac:dyDescent="0.25">
      <c r="A107" s="33" t="s">
        <v>568</v>
      </c>
      <c r="B107" s="45" t="s">
        <v>431</v>
      </c>
      <c r="C107" s="24">
        <v>250</v>
      </c>
      <c r="D107" s="34" t="s">
        <v>402</v>
      </c>
      <c r="E107" s="34" t="s">
        <v>403</v>
      </c>
      <c r="F107" s="34" t="s">
        <v>403</v>
      </c>
      <c r="G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</row>
    <row r="108" spans="1:209" x14ac:dyDescent="0.25">
      <c r="A108" s="1" t="s">
        <v>114</v>
      </c>
      <c r="B108" s="45"/>
      <c r="C108" s="29"/>
      <c r="D108" s="34"/>
      <c r="E108" s="31"/>
      <c r="F108" s="31"/>
      <c r="G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</row>
    <row r="109" spans="1:209" ht="19.5" customHeight="1" x14ac:dyDescent="0.25">
      <c r="A109" s="33"/>
      <c r="B109" s="45"/>
      <c r="C109" s="29"/>
      <c r="D109" s="34"/>
      <c r="E109" s="31"/>
      <c r="F109" s="31"/>
      <c r="G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</row>
    <row r="110" spans="1:209" ht="37.5" customHeight="1" x14ac:dyDescent="0.25">
      <c r="A110" s="71" t="s">
        <v>377</v>
      </c>
      <c r="B110" s="45"/>
      <c r="C110" s="29"/>
      <c r="D110" s="34"/>
      <c r="E110" s="31"/>
      <c r="F110" s="31"/>
      <c r="G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</row>
    <row r="111" spans="1:209" ht="18.75" customHeight="1" x14ac:dyDescent="0.25">
      <c r="A111" s="134" t="s">
        <v>383</v>
      </c>
      <c r="B111" s="45" t="s">
        <v>382</v>
      </c>
      <c r="C111" s="29">
        <v>280</v>
      </c>
      <c r="D111" s="34" t="s">
        <v>145</v>
      </c>
      <c r="E111" s="31" t="s">
        <v>179</v>
      </c>
      <c r="F111" s="31" t="s">
        <v>212</v>
      </c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</row>
    <row r="112" spans="1:209" x14ac:dyDescent="0.25">
      <c r="A112" s="1" t="s">
        <v>15</v>
      </c>
      <c r="B112" s="45"/>
      <c r="C112" s="29"/>
      <c r="D112" s="34"/>
      <c r="E112" s="31"/>
      <c r="F112" s="31"/>
      <c r="G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</row>
    <row r="113" spans="1:110" x14ac:dyDescent="0.25">
      <c r="A113" s="1"/>
      <c r="B113" s="45"/>
      <c r="C113" s="29"/>
      <c r="D113" s="34"/>
      <c r="E113" s="31"/>
      <c r="F113" s="31"/>
      <c r="G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</row>
    <row r="114" spans="1:110" s="32" customFormat="1" ht="59.25" customHeight="1" x14ac:dyDescent="0.25">
      <c r="A114" s="71" t="s">
        <v>191</v>
      </c>
      <c r="B114" s="45"/>
      <c r="C114" s="29"/>
      <c r="D114" s="34"/>
      <c r="E114" s="31"/>
      <c r="F114" s="31"/>
    </row>
    <row r="115" spans="1:110" s="32" customFormat="1" ht="24" customHeight="1" x14ac:dyDescent="0.25">
      <c r="A115" s="33" t="s">
        <v>291</v>
      </c>
      <c r="B115" s="45" t="s">
        <v>192</v>
      </c>
      <c r="C115" s="29">
        <v>5710</v>
      </c>
      <c r="D115" s="34" t="s">
        <v>145</v>
      </c>
      <c r="E115" s="31" t="s">
        <v>137</v>
      </c>
      <c r="F115" s="31" t="s">
        <v>178</v>
      </c>
    </row>
    <row r="116" spans="1:110" s="32" customFormat="1" ht="22.5" customHeight="1" x14ac:dyDescent="0.25">
      <c r="A116" s="33" t="s">
        <v>194</v>
      </c>
      <c r="B116" s="45" t="s">
        <v>195</v>
      </c>
      <c r="C116" s="29">
        <f>1641.21*6</f>
        <v>9847.26</v>
      </c>
      <c r="D116" s="34" t="s">
        <v>145</v>
      </c>
      <c r="E116" s="31" t="s">
        <v>137</v>
      </c>
      <c r="F116" s="31" t="s">
        <v>137</v>
      </c>
    </row>
    <row r="117" spans="1:110" ht="19.5" customHeight="1" x14ac:dyDescent="0.25">
      <c r="A117" s="33" t="s">
        <v>268</v>
      </c>
      <c r="B117" s="45" t="s">
        <v>195</v>
      </c>
      <c r="C117" s="25">
        <v>20125</v>
      </c>
      <c r="D117" s="34" t="s">
        <v>145</v>
      </c>
      <c r="E117" s="31" t="s">
        <v>178</v>
      </c>
      <c r="F117" s="31" t="s">
        <v>178</v>
      </c>
      <c r="G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</row>
    <row r="118" spans="1:110" s="6" customFormat="1" ht="28.5" customHeight="1" x14ac:dyDescent="0.25">
      <c r="A118" s="71" t="s">
        <v>175</v>
      </c>
      <c r="B118" s="45" t="s">
        <v>176</v>
      </c>
      <c r="C118" s="29"/>
      <c r="D118" s="28"/>
      <c r="E118" s="11"/>
      <c r="F118" s="7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110" ht="34.5" customHeight="1" x14ac:dyDescent="0.25">
      <c r="A119" s="33" t="s">
        <v>174</v>
      </c>
      <c r="B119" s="45" t="s">
        <v>177</v>
      </c>
      <c r="C119" s="29" t="s">
        <v>180</v>
      </c>
      <c r="D119" s="34" t="s">
        <v>145</v>
      </c>
      <c r="E119" s="31" t="s">
        <v>137</v>
      </c>
      <c r="F119" s="31" t="s">
        <v>178</v>
      </c>
    </row>
    <row r="120" spans="1:110" ht="35.25" customHeight="1" x14ac:dyDescent="0.25">
      <c r="A120" s="33" t="s">
        <v>207</v>
      </c>
      <c r="B120" s="45" t="s">
        <v>206</v>
      </c>
      <c r="C120" s="29">
        <v>120</v>
      </c>
      <c r="D120" s="34" t="s">
        <v>145</v>
      </c>
      <c r="E120" s="31" t="s">
        <v>178</v>
      </c>
      <c r="F120" s="31" t="s">
        <v>178</v>
      </c>
    </row>
    <row r="121" spans="1:110" ht="28.5" customHeight="1" x14ac:dyDescent="0.25">
      <c r="A121" s="33" t="s">
        <v>297</v>
      </c>
      <c r="B121" s="45" t="s">
        <v>298</v>
      </c>
      <c r="C121" s="29">
        <v>1008</v>
      </c>
      <c r="D121" s="34" t="s">
        <v>145</v>
      </c>
      <c r="E121" s="31" t="s">
        <v>179</v>
      </c>
      <c r="F121" s="31" t="s">
        <v>179</v>
      </c>
    </row>
    <row r="122" spans="1:110" ht="26.25" customHeight="1" x14ac:dyDescent="0.25">
      <c r="A122" s="33" t="s">
        <v>299</v>
      </c>
      <c r="B122" s="45" t="s">
        <v>223</v>
      </c>
      <c r="C122" s="29">
        <v>18707</v>
      </c>
      <c r="D122" s="34" t="s">
        <v>145</v>
      </c>
      <c r="E122" s="31" t="s">
        <v>179</v>
      </c>
      <c r="F122" s="31" t="s">
        <v>179</v>
      </c>
    </row>
    <row r="123" spans="1:110" ht="24" customHeight="1" x14ac:dyDescent="0.25">
      <c r="A123" s="33" t="s">
        <v>388</v>
      </c>
      <c r="B123" s="45" t="s">
        <v>389</v>
      </c>
      <c r="C123" s="29">
        <v>200</v>
      </c>
      <c r="D123" s="34" t="s">
        <v>145</v>
      </c>
      <c r="E123" s="31" t="s">
        <v>178</v>
      </c>
      <c r="F123" s="31" t="s">
        <v>179</v>
      </c>
    </row>
    <row r="124" spans="1:110" ht="56.25" x14ac:dyDescent="0.25">
      <c r="A124" s="33" t="s">
        <v>365</v>
      </c>
      <c r="B124" s="45" t="s">
        <v>177</v>
      </c>
      <c r="C124" s="29" t="s">
        <v>366</v>
      </c>
      <c r="D124" s="34" t="s">
        <v>326</v>
      </c>
      <c r="E124" s="31" t="s">
        <v>179</v>
      </c>
      <c r="F124" s="31" t="s">
        <v>179</v>
      </c>
    </row>
    <row r="125" spans="1:110" ht="26.25" customHeight="1" x14ac:dyDescent="0.25">
      <c r="A125" s="33" t="s">
        <v>299</v>
      </c>
      <c r="B125" s="45" t="s">
        <v>223</v>
      </c>
      <c r="C125" s="29">
        <v>68.900000000000006</v>
      </c>
      <c r="D125" s="34" t="s">
        <v>326</v>
      </c>
      <c r="E125" s="31" t="s">
        <v>179</v>
      </c>
      <c r="F125" s="31" t="s">
        <v>179</v>
      </c>
    </row>
    <row r="126" spans="1:110" s="6" customFormat="1" ht="33.75" x14ac:dyDescent="0.25">
      <c r="A126" s="82" t="s">
        <v>545</v>
      </c>
      <c r="B126" s="46" t="s">
        <v>68</v>
      </c>
      <c r="C126" s="79"/>
      <c r="D126" s="8"/>
      <c r="E126" s="73"/>
      <c r="F126" s="73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</row>
    <row r="127" spans="1:110" ht="22.5" customHeight="1" x14ac:dyDescent="0.2">
      <c r="A127" s="33" t="s">
        <v>271</v>
      </c>
      <c r="B127" s="135" t="s">
        <v>272</v>
      </c>
      <c r="C127" s="29">
        <v>0.01</v>
      </c>
      <c r="D127" s="34" t="s">
        <v>145</v>
      </c>
      <c r="E127" s="31" t="s">
        <v>178</v>
      </c>
      <c r="F127" s="31" t="s">
        <v>178</v>
      </c>
      <c r="G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</row>
    <row r="128" spans="1:110" ht="22.5" customHeight="1" x14ac:dyDescent="0.2">
      <c r="A128" s="33" t="s">
        <v>289</v>
      </c>
      <c r="B128" s="83" t="s">
        <v>290</v>
      </c>
      <c r="C128" s="29">
        <v>625</v>
      </c>
      <c r="D128" s="34" t="s">
        <v>145</v>
      </c>
      <c r="E128" s="31" t="s">
        <v>178</v>
      </c>
      <c r="F128" s="31" t="s">
        <v>178</v>
      </c>
      <c r="G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</row>
    <row r="129" spans="1:110" ht="22.5" customHeight="1" x14ac:dyDescent="0.2">
      <c r="A129" s="33" t="s">
        <v>295</v>
      </c>
      <c r="B129" s="84" t="s">
        <v>296</v>
      </c>
      <c r="C129" s="29">
        <v>35</v>
      </c>
      <c r="D129" s="34" t="s">
        <v>145</v>
      </c>
      <c r="E129" s="31" t="s">
        <v>179</v>
      </c>
      <c r="F129" s="31" t="s">
        <v>179</v>
      </c>
      <c r="G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</row>
    <row r="130" spans="1:110" ht="22.5" customHeight="1" x14ac:dyDescent="0.2">
      <c r="A130" s="33" t="s">
        <v>300</v>
      </c>
      <c r="B130" s="83" t="s">
        <v>315</v>
      </c>
      <c r="C130" s="29">
        <v>380</v>
      </c>
      <c r="D130" s="34" t="s">
        <v>145</v>
      </c>
      <c r="E130" s="31" t="s">
        <v>179</v>
      </c>
      <c r="F130" s="31" t="s">
        <v>179</v>
      </c>
      <c r="G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</row>
    <row r="131" spans="1:110" ht="22.5" customHeight="1" x14ac:dyDescent="0.2">
      <c r="A131" s="33" t="s">
        <v>300</v>
      </c>
      <c r="B131" s="83" t="s">
        <v>315</v>
      </c>
      <c r="C131" s="29">
        <v>220</v>
      </c>
      <c r="D131" s="34" t="s">
        <v>145</v>
      </c>
      <c r="E131" s="31" t="s">
        <v>179</v>
      </c>
      <c r="F131" s="31" t="s">
        <v>179</v>
      </c>
      <c r="G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</row>
    <row r="132" spans="1:110" ht="24.75" customHeight="1" x14ac:dyDescent="0.2">
      <c r="A132" s="33" t="s">
        <v>300</v>
      </c>
      <c r="B132" s="83" t="s">
        <v>315</v>
      </c>
      <c r="C132" s="29">
        <v>220</v>
      </c>
      <c r="D132" s="34" t="s">
        <v>145</v>
      </c>
      <c r="E132" s="31" t="s">
        <v>179</v>
      </c>
      <c r="F132" s="31" t="s">
        <v>179</v>
      </c>
      <c r="G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</row>
    <row r="133" spans="1:110" ht="22.5" customHeight="1" x14ac:dyDescent="0.2">
      <c r="A133" s="33" t="s">
        <v>334</v>
      </c>
      <c r="B133" s="83" t="s">
        <v>343</v>
      </c>
      <c r="C133" s="29">
        <v>5000</v>
      </c>
      <c r="D133" s="34" t="s">
        <v>145</v>
      </c>
      <c r="E133" s="31" t="s">
        <v>179</v>
      </c>
      <c r="F133" s="31" t="s">
        <v>179</v>
      </c>
      <c r="G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</row>
    <row r="134" spans="1:110" ht="36.75" customHeight="1" x14ac:dyDescent="0.2">
      <c r="A134" s="33" t="s">
        <v>407</v>
      </c>
      <c r="B134" s="83" t="s">
        <v>343</v>
      </c>
      <c r="C134" s="29">
        <v>3500</v>
      </c>
      <c r="D134" s="34" t="s">
        <v>145</v>
      </c>
      <c r="E134" s="31" t="s">
        <v>179</v>
      </c>
      <c r="F134" s="31" t="s">
        <v>212</v>
      </c>
      <c r="G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</row>
    <row r="135" spans="1:110" ht="36.75" customHeight="1" x14ac:dyDescent="0.2">
      <c r="A135" s="33" t="s">
        <v>410</v>
      </c>
      <c r="B135" s="83" t="s">
        <v>343</v>
      </c>
      <c r="C135" s="29">
        <v>1008.4</v>
      </c>
      <c r="D135" s="34" t="s">
        <v>409</v>
      </c>
      <c r="E135" s="31" t="s">
        <v>212</v>
      </c>
      <c r="F135" s="31" t="s">
        <v>212</v>
      </c>
      <c r="G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</row>
    <row r="136" spans="1:110" ht="36.75" customHeight="1" x14ac:dyDescent="0.25">
      <c r="A136" s="33" t="s">
        <v>327</v>
      </c>
      <c r="B136" s="136" t="s">
        <v>328</v>
      </c>
      <c r="C136" s="29">
        <v>3781.1</v>
      </c>
      <c r="D136" s="34" t="s">
        <v>326</v>
      </c>
      <c r="E136" s="31" t="s">
        <v>179</v>
      </c>
      <c r="F136" s="31" t="s">
        <v>212</v>
      </c>
      <c r="G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</row>
    <row r="137" spans="1:110" ht="36.75" customHeight="1" x14ac:dyDescent="0.25">
      <c r="A137" s="33" t="s">
        <v>400</v>
      </c>
      <c r="B137" s="45" t="s">
        <v>401</v>
      </c>
      <c r="C137" s="24">
        <v>6409</v>
      </c>
      <c r="D137" s="34" t="s">
        <v>402</v>
      </c>
      <c r="E137" s="34" t="s">
        <v>179</v>
      </c>
      <c r="F137" s="34" t="s">
        <v>403</v>
      </c>
      <c r="G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</row>
    <row r="138" spans="1:110" s="32" customFormat="1" ht="45" x14ac:dyDescent="0.25">
      <c r="A138" s="33" t="s">
        <v>528</v>
      </c>
      <c r="B138" s="45" t="s">
        <v>401</v>
      </c>
      <c r="C138" s="85">
        <v>8126</v>
      </c>
      <c r="D138" s="34" t="s">
        <v>402</v>
      </c>
      <c r="E138" s="34" t="s">
        <v>403</v>
      </c>
      <c r="F138" s="34" t="s">
        <v>403</v>
      </c>
    </row>
    <row r="139" spans="1:110" ht="37.5" customHeight="1" x14ac:dyDescent="0.25">
      <c r="A139" s="71" t="s">
        <v>375</v>
      </c>
      <c r="B139" s="46" t="s">
        <v>131</v>
      </c>
      <c r="C139" s="29"/>
      <c r="D139" s="8"/>
      <c r="E139" s="73"/>
      <c r="F139" s="73"/>
      <c r="G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</row>
    <row r="140" spans="1:110" ht="38.25" customHeight="1" x14ac:dyDescent="0.25">
      <c r="A140" s="33" t="s">
        <v>120</v>
      </c>
      <c r="B140" s="46" t="s">
        <v>97</v>
      </c>
      <c r="C140" s="29">
        <v>16800</v>
      </c>
      <c r="D140" s="34" t="s">
        <v>145</v>
      </c>
      <c r="E140" s="31" t="s">
        <v>137</v>
      </c>
      <c r="F140" s="31" t="s">
        <v>178</v>
      </c>
      <c r="G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</row>
    <row r="141" spans="1:110" ht="30.75" customHeight="1" x14ac:dyDescent="0.25">
      <c r="A141" s="33" t="s">
        <v>373</v>
      </c>
      <c r="B141" s="46" t="s">
        <v>374</v>
      </c>
      <c r="C141" s="29"/>
      <c r="D141" s="34" t="s">
        <v>145</v>
      </c>
      <c r="E141" s="31" t="s">
        <v>179</v>
      </c>
      <c r="F141" s="31"/>
      <c r="G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</row>
    <row r="142" spans="1:110" ht="18.75" customHeight="1" x14ac:dyDescent="0.25">
      <c r="A142" s="33"/>
      <c r="B142" s="46"/>
      <c r="C142" s="29"/>
      <c r="D142" s="34"/>
      <c r="E142" s="31"/>
      <c r="F142" s="31"/>
      <c r="G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</row>
    <row r="143" spans="1:110" ht="30" customHeight="1" x14ac:dyDescent="0.25">
      <c r="A143" s="71" t="s">
        <v>312</v>
      </c>
      <c r="B143" s="45" t="s">
        <v>313</v>
      </c>
      <c r="C143" s="29"/>
      <c r="D143" s="34"/>
      <c r="E143" s="31"/>
      <c r="F143" s="31"/>
      <c r="G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</row>
    <row r="144" spans="1:110" ht="36.75" customHeight="1" x14ac:dyDescent="0.25">
      <c r="A144" s="33" t="s">
        <v>226</v>
      </c>
      <c r="B144" s="45" t="s">
        <v>17</v>
      </c>
      <c r="C144" s="29">
        <v>1300</v>
      </c>
      <c r="D144" s="34" t="s">
        <v>145</v>
      </c>
      <c r="E144" s="34" t="s">
        <v>178</v>
      </c>
      <c r="F144" s="34" t="s">
        <v>178</v>
      </c>
      <c r="G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</row>
    <row r="145" spans="1:209" s="32" customFormat="1" ht="26.25" customHeight="1" x14ac:dyDescent="0.25">
      <c r="A145" s="33"/>
      <c r="B145" s="46"/>
      <c r="C145" s="24"/>
      <c r="D145" s="34"/>
      <c r="E145" s="34"/>
      <c r="F145" s="34"/>
      <c r="G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</row>
    <row r="146" spans="1:209" s="32" customFormat="1" ht="15" x14ac:dyDescent="0.25">
      <c r="A146" s="137" t="s">
        <v>536</v>
      </c>
      <c r="B146" s="57"/>
      <c r="C146" s="85"/>
      <c r="D146" s="22"/>
      <c r="E146" s="22"/>
      <c r="F146" s="22"/>
    </row>
    <row r="147" spans="1:209" s="32" customFormat="1" ht="45" x14ac:dyDescent="0.2">
      <c r="A147" s="23" t="s">
        <v>414</v>
      </c>
      <c r="B147" s="138" t="s">
        <v>530</v>
      </c>
      <c r="C147" s="85" t="s">
        <v>415</v>
      </c>
      <c r="D147" s="22" t="s">
        <v>402</v>
      </c>
      <c r="E147" s="22" t="s">
        <v>403</v>
      </c>
      <c r="F147" s="22" t="s">
        <v>403</v>
      </c>
      <c r="G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</row>
    <row r="148" spans="1:209" s="32" customFormat="1" ht="48.75" customHeight="1" x14ac:dyDescent="0.2">
      <c r="A148" s="23" t="s">
        <v>529</v>
      </c>
      <c r="B148" s="139" t="s">
        <v>535</v>
      </c>
      <c r="C148" s="85" t="s">
        <v>537</v>
      </c>
      <c r="D148" s="34" t="s">
        <v>402</v>
      </c>
      <c r="E148" s="34" t="s">
        <v>403</v>
      </c>
      <c r="F148" s="34" t="s">
        <v>403</v>
      </c>
      <c r="G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</row>
    <row r="149" spans="1:209" ht="22.5" customHeight="1" x14ac:dyDescent="0.25">
      <c r="A149" s="33"/>
      <c r="B149" s="45"/>
      <c r="C149" s="29"/>
      <c r="D149" s="34"/>
      <c r="E149" s="34"/>
      <c r="F149" s="34"/>
      <c r="G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</row>
    <row r="150" spans="1:209" ht="28.5" customHeight="1" x14ac:dyDescent="0.25">
      <c r="A150" s="1" t="s">
        <v>18</v>
      </c>
      <c r="B150" s="45"/>
      <c r="C150" s="29"/>
      <c r="D150" s="34"/>
      <c r="E150" s="31"/>
      <c r="F150" s="31"/>
      <c r="G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</row>
    <row r="151" spans="1:209" s="32" customFormat="1" x14ac:dyDescent="0.25">
      <c r="A151" s="9"/>
      <c r="B151" s="45"/>
      <c r="C151" s="29"/>
      <c r="D151" s="15"/>
      <c r="E151" s="34"/>
      <c r="F151" s="52"/>
      <c r="G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</row>
    <row r="152" spans="1:209" ht="48.75" customHeight="1" x14ac:dyDescent="0.25">
      <c r="A152" s="1" t="s">
        <v>81</v>
      </c>
      <c r="B152" s="45" t="s">
        <v>21</v>
      </c>
      <c r="C152" s="29"/>
      <c r="D152" s="10"/>
      <c r="E152" s="24"/>
      <c r="F152" s="31"/>
      <c r="G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</row>
    <row r="153" spans="1:209" ht="36" x14ac:dyDescent="0.25">
      <c r="A153" s="33" t="s">
        <v>531</v>
      </c>
      <c r="B153" s="59" t="s">
        <v>522</v>
      </c>
      <c r="C153" s="29">
        <v>128</v>
      </c>
      <c r="D153" s="29" t="s">
        <v>145</v>
      </c>
      <c r="E153" s="34" t="s">
        <v>212</v>
      </c>
      <c r="F153" s="34" t="s">
        <v>212</v>
      </c>
      <c r="G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</row>
    <row r="154" spans="1:209" ht="27.75" customHeight="1" x14ac:dyDescent="0.25">
      <c r="A154" s="33"/>
      <c r="B154" s="45"/>
      <c r="C154" s="29"/>
      <c r="D154" s="29"/>
      <c r="E154" s="34"/>
      <c r="F154" s="34"/>
      <c r="G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</row>
    <row r="155" spans="1:209" ht="43.5" customHeight="1" x14ac:dyDescent="0.25">
      <c r="A155" s="71" t="s">
        <v>240</v>
      </c>
      <c r="B155" s="46" t="s">
        <v>94</v>
      </c>
      <c r="C155" s="79"/>
      <c r="D155" s="34"/>
      <c r="E155" s="34"/>
      <c r="F155" s="34"/>
      <c r="G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</row>
    <row r="156" spans="1:209" ht="22.5" customHeight="1" x14ac:dyDescent="0.25">
      <c r="A156" s="33" t="s">
        <v>238</v>
      </c>
      <c r="B156" s="46" t="s">
        <v>239</v>
      </c>
      <c r="C156" s="29">
        <v>5000</v>
      </c>
      <c r="D156" s="29" t="s">
        <v>145</v>
      </c>
      <c r="E156" s="34" t="s">
        <v>178</v>
      </c>
      <c r="F156" s="34" t="s">
        <v>178</v>
      </c>
      <c r="G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</row>
    <row r="157" spans="1:209" ht="19.5" customHeight="1" x14ac:dyDescent="0.25">
      <c r="A157" s="33"/>
      <c r="B157" s="46"/>
      <c r="C157" s="29"/>
      <c r="D157" s="29"/>
      <c r="E157" s="34"/>
      <c r="F157" s="34"/>
      <c r="G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</row>
    <row r="158" spans="1:209" s="32" customFormat="1" ht="30" customHeight="1" x14ac:dyDescent="0.25">
      <c r="A158" s="71" t="s">
        <v>546</v>
      </c>
      <c r="B158" s="72"/>
      <c r="C158" s="29"/>
      <c r="D158" s="34"/>
      <c r="E158" s="31"/>
      <c r="F158" s="31"/>
    </row>
    <row r="159" spans="1:209" s="140" customFormat="1" ht="56.25" x14ac:dyDescent="0.25">
      <c r="A159" s="126" t="s">
        <v>148</v>
      </c>
      <c r="B159" s="46" t="s">
        <v>48</v>
      </c>
      <c r="C159" s="54">
        <v>8916</v>
      </c>
      <c r="D159" s="15" t="s">
        <v>9</v>
      </c>
      <c r="E159" s="31" t="s">
        <v>12</v>
      </c>
      <c r="F159" s="31" t="s">
        <v>12</v>
      </c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</row>
    <row r="160" spans="1:209" s="32" customFormat="1" ht="48.75" customHeight="1" x14ac:dyDescent="0.25">
      <c r="A160" s="141" t="s">
        <v>149</v>
      </c>
      <c r="B160" s="50" t="s">
        <v>49</v>
      </c>
      <c r="C160" s="14">
        <v>30000</v>
      </c>
      <c r="D160" s="4" t="s">
        <v>9</v>
      </c>
      <c r="E160" s="2" t="s">
        <v>136</v>
      </c>
      <c r="F160" s="2" t="s">
        <v>136</v>
      </c>
      <c r="G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</row>
    <row r="161" spans="1:209" s="32" customFormat="1" ht="57.75" customHeight="1" x14ac:dyDescent="0.25">
      <c r="A161" s="33" t="s">
        <v>234</v>
      </c>
      <c r="B161" s="45" t="s">
        <v>43</v>
      </c>
      <c r="C161" s="24">
        <f>667*4.95</f>
        <v>3301.65</v>
      </c>
      <c r="D161" s="9" t="s">
        <v>9</v>
      </c>
      <c r="E161" s="15" t="s">
        <v>137</v>
      </c>
      <c r="F161" s="34" t="s">
        <v>137</v>
      </c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</row>
    <row r="162" spans="1:209" s="32" customFormat="1" ht="57.75" customHeight="1" x14ac:dyDescent="0.25">
      <c r="A162" s="33" t="s">
        <v>152</v>
      </c>
      <c r="B162" s="45" t="s">
        <v>151</v>
      </c>
      <c r="C162" s="24">
        <v>2772</v>
      </c>
      <c r="D162" s="9" t="s">
        <v>9</v>
      </c>
      <c r="E162" s="15" t="s">
        <v>137</v>
      </c>
      <c r="F162" s="34" t="s">
        <v>137</v>
      </c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</row>
    <row r="163" spans="1:209" ht="24.75" customHeight="1" x14ac:dyDescent="0.25">
      <c r="A163" s="1" t="s">
        <v>420</v>
      </c>
      <c r="B163" s="45" t="s">
        <v>418</v>
      </c>
      <c r="C163" s="29"/>
      <c r="D163" s="34"/>
      <c r="E163" s="34"/>
      <c r="F163" s="34"/>
      <c r="G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</row>
    <row r="164" spans="1:209" ht="38.25" customHeight="1" x14ac:dyDescent="0.25">
      <c r="A164" s="7" t="s">
        <v>408</v>
      </c>
      <c r="B164" s="45" t="s">
        <v>13</v>
      </c>
      <c r="C164" s="56">
        <v>2430</v>
      </c>
      <c r="D164" s="29" t="s">
        <v>409</v>
      </c>
      <c r="E164" s="34" t="s">
        <v>212</v>
      </c>
      <c r="F164" s="34" t="s">
        <v>212</v>
      </c>
      <c r="G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</row>
    <row r="165" spans="1:209" ht="28.5" customHeight="1" x14ac:dyDescent="0.25">
      <c r="A165" s="7" t="s">
        <v>421</v>
      </c>
      <c r="B165" s="45" t="s">
        <v>419</v>
      </c>
      <c r="C165" s="41">
        <v>480</v>
      </c>
      <c r="D165" s="29" t="s">
        <v>145</v>
      </c>
      <c r="E165" s="34" t="s">
        <v>212</v>
      </c>
      <c r="F165" s="34" t="s">
        <v>212</v>
      </c>
      <c r="G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</row>
    <row r="166" spans="1:209" s="6" customFormat="1" ht="33.75" x14ac:dyDescent="0.25">
      <c r="A166" s="86" t="s">
        <v>126</v>
      </c>
      <c r="B166" s="45" t="s">
        <v>14</v>
      </c>
      <c r="C166" s="29"/>
      <c r="D166" s="8"/>
      <c r="E166" s="8"/>
      <c r="F166" s="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</row>
    <row r="167" spans="1:209" ht="23.25" customHeight="1" x14ac:dyDescent="0.25">
      <c r="A167" s="7"/>
      <c r="B167" s="45"/>
      <c r="C167" s="29"/>
      <c r="D167" s="34"/>
      <c r="E167" s="34"/>
      <c r="F167" s="34"/>
      <c r="G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</row>
    <row r="168" spans="1:209" s="6" customFormat="1" ht="33.75" x14ac:dyDescent="0.25">
      <c r="A168" s="86" t="s">
        <v>74</v>
      </c>
      <c r="B168" s="45" t="s">
        <v>75</v>
      </c>
      <c r="C168" s="29"/>
      <c r="D168" s="8"/>
      <c r="E168" s="8"/>
      <c r="F168" s="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</row>
    <row r="169" spans="1:209" ht="25.5" customHeight="1" x14ac:dyDescent="0.25">
      <c r="A169" s="7"/>
      <c r="B169" s="45"/>
      <c r="C169" s="29"/>
      <c r="D169" s="34"/>
      <c r="E169" s="34"/>
      <c r="F169" s="34"/>
      <c r="G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</row>
    <row r="170" spans="1:209" ht="39.75" customHeight="1" x14ac:dyDescent="0.25">
      <c r="A170" s="71" t="s">
        <v>322</v>
      </c>
      <c r="B170" s="45" t="s">
        <v>307</v>
      </c>
      <c r="C170" s="29"/>
      <c r="D170" s="31"/>
      <c r="E170" s="4"/>
      <c r="F170" s="31"/>
      <c r="G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</row>
    <row r="171" spans="1:209" ht="50.25" customHeight="1" x14ac:dyDescent="0.25">
      <c r="A171" s="13" t="s">
        <v>324</v>
      </c>
      <c r="B171" s="45" t="s">
        <v>323</v>
      </c>
      <c r="C171" s="14">
        <v>72521.39</v>
      </c>
      <c r="D171" s="34" t="s">
        <v>325</v>
      </c>
      <c r="E171" s="34"/>
      <c r="F171" s="34"/>
      <c r="G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</row>
    <row r="172" spans="1:209" x14ac:dyDescent="0.25">
      <c r="A172" s="13"/>
      <c r="B172" s="45"/>
      <c r="C172" s="14"/>
      <c r="D172" s="34"/>
      <c r="E172" s="34"/>
      <c r="F172" s="34"/>
      <c r="G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</row>
    <row r="173" spans="1:209" ht="37.5" customHeight="1" x14ac:dyDescent="0.25">
      <c r="A173" s="1" t="s">
        <v>22</v>
      </c>
      <c r="B173" s="45" t="s">
        <v>23</v>
      </c>
      <c r="C173" s="29"/>
      <c r="D173" s="34"/>
      <c r="E173" s="34"/>
      <c r="F173" s="34"/>
      <c r="G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</row>
    <row r="174" spans="1:209" ht="25.5" customHeight="1" x14ac:dyDescent="0.25">
      <c r="A174" s="13"/>
      <c r="B174" s="45"/>
      <c r="C174" s="29"/>
      <c r="D174" s="30"/>
      <c r="E174" s="34"/>
      <c r="F174" s="34"/>
      <c r="G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</row>
    <row r="175" spans="1:209" ht="36" customHeight="1" x14ac:dyDescent="0.25">
      <c r="A175" s="71" t="s">
        <v>547</v>
      </c>
      <c r="B175" s="45" t="s">
        <v>261</v>
      </c>
      <c r="C175" s="29"/>
      <c r="D175" s="34"/>
      <c r="E175" s="31"/>
      <c r="F175" s="31"/>
    </row>
    <row r="176" spans="1:209" ht="38.25" customHeight="1" x14ac:dyDescent="0.25">
      <c r="A176" s="33" t="s">
        <v>262</v>
      </c>
      <c r="B176" s="47" t="s">
        <v>263</v>
      </c>
      <c r="C176" s="29">
        <v>1630</v>
      </c>
      <c r="D176" s="37" t="s">
        <v>145</v>
      </c>
      <c r="E176" s="34" t="s">
        <v>178</v>
      </c>
      <c r="F176" s="31" t="s">
        <v>178</v>
      </c>
    </row>
    <row r="177" spans="1:110" ht="59.25" customHeight="1" x14ac:dyDescent="0.25">
      <c r="A177" s="71" t="s">
        <v>548</v>
      </c>
      <c r="B177" s="45" t="s">
        <v>353</v>
      </c>
      <c r="C177" s="29"/>
      <c r="D177" s="34"/>
      <c r="E177" s="31"/>
      <c r="F177" s="31"/>
    </row>
    <row r="178" spans="1:110" ht="38.25" customHeight="1" x14ac:dyDescent="0.25">
      <c r="A178" s="33" t="s">
        <v>354</v>
      </c>
      <c r="B178" s="47" t="s">
        <v>355</v>
      </c>
      <c r="C178" s="29">
        <v>147.6</v>
      </c>
      <c r="D178" s="37" t="s">
        <v>145</v>
      </c>
      <c r="E178" s="34" t="s">
        <v>179</v>
      </c>
      <c r="F178" s="31" t="s">
        <v>179</v>
      </c>
    </row>
    <row r="179" spans="1:110" ht="25.5" customHeight="1" x14ac:dyDescent="0.25">
      <c r="A179" s="13"/>
      <c r="B179" s="45"/>
      <c r="C179" s="29"/>
      <c r="D179" s="9"/>
      <c r="E179" s="34"/>
      <c r="F179" s="34"/>
      <c r="G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</row>
    <row r="180" spans="1:110" ht="37.5" customHeight="1" x14ac:dyDescent="0.25">
      <c r="A180" s="71" t="s">
        <v>549</v>
      </c>
      <c r="B180" s="45" t="s">
        <v>16</v>
      </c>
      <c r="C180" s="29"/>
      <c r="D180" s="34"/>
      <c r="E180" s="31"/>
      <c r="F180" s="31"/>
    </row>
    <row r="181" spans="1:110" ht="38.25" customHeight="1" x14ac:dyDescent="0.25">
      <c r="A181" s="33" t="s">
        <v>146</v>
      </c>
      <c r="B181" s="47" t="s">
        <v>147</v>
      </c>
      <c r="C181" s="29">
        <v>500</v>
      </c>
      <c r="D181" s="37" t="s">
        <v>145</v>
      </c>
      <c r="E181" s="34" t="s">
        <v>137</v>
      </c>
      <c r="F181" s="31" t="s">
        <v>137</v>
      </c>
    </row>
    <row r="182" spans="1:110" ht="26.25" customHeight="1" x14ac:dyDescent="0.25">
      <c r="A182" s="33" t="s">
        <v>255</v>
      </c>
      <c r="B182" s="45"/>
      <c r="C182" s="29">
        <v>5200</v>
      </c>
      <c r="D182" s="34" t="s">
        <v>145</v>
      </c>
      <c r="E182" s="31" t="s">
        <v>178</v>
      </c>
      <c r="F182" s="31" t="s">
        <v>178</v>
      </c>
    </row>
    <row r="183" spans="1:110" s="6" customFormat="1" ht="54.75" customHeight="1" x14ac:dyDescent="0.25">
      <c r="A183" s="71" t="s">
        <v>550</v>
      </c>
      <c r="B183" s="45" t="s">
        <v>127</v>
      </c>
      <c r="C183" s="142"/>
      <c r="D183" s="143"/>
      <c r="E183" s="144"/>
      <c r="F183" s="14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110" ht="30" customHeight="1" x14ac:dyDescent="0.25">
      <c r="A184" s="33" t="s">
        <v>316</v>
      </c>
      <c r="B184" s="75" t="s">
        <v>260</v>
      </c>
      <c r="C184" s="29">
        <v>1400</v>
      </c>
      <c r="D184" s="34" t="s">
        <v>145</v>
      </c>
      <c r="E184" s="31" t="s">
        <v>178</v>
      </c>
      <c r="F184" s="31" t="s">
        <v>178</v>
      </c>
    </row>
    <row r="185" spans="1:110" ht="33.75" customHeight="1" x14ac:dyDescent="0.25">
      <c r="A185" s="33" t="s">
        <v>306</v>
      </c>
      <c r="B185" s="45" t="s">
        <v>127</v>
      </c>
      <c r="C185" s="29">
        <v>550</v>
      </c>
      <c r="D185" s="34" t="s">
        <v>145</v>
      </c>
      <c r="E185" s="34" t="s">
        <v>179</v>
      </c>
      <c r="F185" s="31" t="s">
        <v>179</v>
      </c>
    </row>
    <row r="186" spans="1:110" s="6" customFormat="1" ht="63.75" customHeight="1" x14ac:dyDescent="0.25">
      <c r="A186" s="71" t="s">
        <v>551</v>
      </c>
      <c r="B186" s="45" t="s">
        <v>167</v>
      </c>
      <c r="C186" s="142"/>
      <c r="D186" s="143"/>
      <c r="E186" s="144"/>
      <c r="F186" s="14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110" ht="50.25" customHeight="1" x14ac:dyDescent="0.25">
      <c r="A187" s="33" t="s">
        <v>168</v>
      </c>
      <c r="B187" s="75" t="s">
        <v>169</v>
      </c>
      <c r="C187" s="29">
        <v>2600</v>
      </c>
      <c r="D187" s="9" t="s">
        <v>145</v>
      </c>
      <c r="E187" s="34" t="s">
        <v>137</v>
      </c>
      <c r="F187" s="31" t="s">
        <v>137</v>
      </c>
    </row>
    <row r="188" spans="1:110" s="32" customFormat="1" ht="33.75" x14ac:dyDescent="0.25">
      <c r="A188" s="9" t="s">
        <v>523</v>
      </c>
      <c r="B188" s="45" t="s">
        <v>305</v>
      </c>
      <c r="C188" s="29">
        <v>13000</v>
      </c>
      <c r="D188" s="34" t="s">
        <v>9</v>
      </c>
      <c r="E188" s="40" t="s">
        <v>179</v>
      </c>
      <c r="F188" s="40" t="s">
        <v>179</v>
      </c>
    </row>
    <row r="189" spans="1:110" ht="21.75" customHeight="1" x14ac:dyDescent="0.25">
      <c r="A189" s="33"/>
      <c r="B189" s="75"/>
      <c r="C189" s="29"/>
      <c r="D189" s="9"/>
      <c r="E189" s="34"/>
      <c r="F189" s="31"/>
    </row>
    <row r="190" spans="1:110" s="6" customFormat="1" ht="33.75" customHeight="1" x14ac:dyDescent="0.25">
      <c r="A190" s="71" t="s">
        <v>173</v>
      </c>
      <c r="B190" s="45" t="s">
        <v>170</v>
      </c>
      <c r="C190" s="142"/>
      <c r="D190" s="143"/>
      <c r="E190" s="144"/>
      <c r="F190" s="14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110" ht="50.25" customHeight="1" x14ac:dyDescent="0.25">
      <c r="A191" s="33" t="s">
        <v>171</v>
      </c>
      <c r="B191" s="75" t="s">
        <v>172</v>
      </c>
      <c r="C191" s="29">
        <v>3600</v>
      </c>
      <c r="D191" s="9" t="s">
        <v>145</v>
      </c>
      <c r="E191" s="34" t="s">
        <v>137</v>
      </c>
      <c r="F191" s="31" t="s">
        <v>137</v>
      </c>
    </row>
    <row r="192" spans="1:110" s="6" customFormat="1" ht="42" customHeight="1" x14ac:dyDescent="0.25">
      <c r="A192" s="71" t="s">
        <v>362</v>
      </c>
      <c r="B192" s="45" t="s">
        <v>184</v>
      </c>
      <c r="C192" s="142"/>
      <c r="D192" s="143"/>
      <c r="E192" s="144"/>
      <c r="F192" s="14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209" ht="45.75" customHeight="1" x14ac:dyDescent="0.25">
      <c r="A193" s="33" t="s">
        <v>185</v>
      </c>
      <c r="B193" s="75" t="s">
        <v>186</v>
      </c>
      <c r="C193" s="29">
        <v>9127</v>
      </c>
      <c r="D193" s="9" t="s">
        <v>145</v>
      </c>
      <c r="E193" s="34" t="s">
        <v>137</v>
      </c>
      <c r="F193" s="31" t="s">
        <v>137</v>
      </c>
    </row>
    <row r="194" spans="1:209" ht="38.25" customHeight="1" x14ac:dyDescent="0.25">
      <c r="A194" s="33" t="s">
        <v>308</v>
      </c>
      <c r="B194" s="75" t="s">
        <v>309</v>
      </c>
      <c r="C194" s="29">
        <v>2100</v>
      </c>
      <c r="D194" s="9" t="s">
        <v>145</v>
      </c>
      <c r="E194" s="34" t="s">
        <v>179</v>
      </c>
      <c r="F194" s="31" t="s">
        <v>179</v>
      </c>
    </row>
    <row r="195" spans="1:209" ht="38.25" customHeight="1" x14ac:dyDescent="0.2">
      <c r="A195" s="71" t="s">
        <v>552</v>
      </c>
      <c r="B195" s="87" t="s">
        <v>361</v>
      </c>
      <c r="C195" s="29"/>
      <c r="D195" s="10"/>
      <c r="E195" s="24"/>
      <c r="F195" s="31"/>
      <c r="G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</row>
    <row r="196" spans="1:209" ht="51" customHeight="1" x14ac:dyDescent="0.25">
      <c r="A196" s="33" t="s">
        <v>363</v>
      </c>
      <c r="B196" s="45" t="s">
        <v>364</v>
      </c>
      <c r="C196" s="29">
        <v>3665</v>
      </c>
      <c r="D196" s="31" t="s">
        <v>9</v>
      </c>
      <c r="E196" s="34" t="s">
        <v>179</v>
      </c>
      <c r="F196" s="34" t="s">
        <v>179</v>
      </c>
      <c r="G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</row>
    <row r="197" spans="1:209" ht="51" customHeight="1" x14ac:dyDescent="0.25">
      <c r="A197" s="33" t="s">
        <v>129</v>
      </c>
      <c r="B197" s="45" t="s">
        <v>100</v>
      </c>
      <c r="C197" s="29">
        <v>2325</v>
      </c>
      <c r="D197" s="31" t="s">
        <v>9</v>
      </c>
      <c r="E197" s="34" t="s">
        <v>212</v>
      </c>
      <c r="F197" s="34" t="s">
        <v>212</v>
      </c>
      <c r="G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</row>
    <row r="198" spans="1:209" ht="56.25" x14ac:dyDescent="0.25">
      <c r="A198" s="33" t="s">
        <v>106</v>
      </c>
      <c r="B198" s="45" t="s">
        <v>128</v>
      </c>
      <c r="C198" s="29">
        <v>14100</v>
      </c>
      <c r="D198" s="31" t="s">
        <v>9</v>
      </c>
      <c r="E198" s="34" t="s">
        <v>213</v>
      </c>
      <c r="F198" s="34" t="s">
        <v>214</v>
      </c>
      <c r="G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</row>
    <row r="199" spans="1:209" ht="29.25" customHeight="1" x14ac:dyDescent="0.25">
      <c r="A199" s="33" t="s">
        <v>25</v>
      </c>
      <c r="B199" s="45" t="s">
        <v>26</v>
      </c>
      <c r="C199" s="29">
        <v>1000</v>
      </c>
      <c r="D199" s="31" t="s">
        <v>9</v>
      </c>
      <c r="E199" s="34" t="s">
        <v>213</v>
      </c>
      <c r="F199" s="34" t="s">
        <v>215</v>
      </c>
      <c r="G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</row>
    <row r="200" spans="1:209" ht="45.75" customHeight="1" x14ac:dyDescent="0.25">
      <c r="A200" s="33" t="s">
        <v>125</v>
      </c>
      <c r="B200" s="45" t="s">
        <v>24</v>
      </c>
      <c r="C200" s="29">
        <v>18000</v>
      </c>
      <c r="D200" s="31" t="s">
        <v>9</v>
      </c>
      <c r="E200" s="34" t="s">
        <v>212</v>
      </c>
      <c r="F200" s="34" t="s">
        <v>215</v>
      </c>
      <c r="G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</row>
    <row r="201" spans="1:209" ht="42.75" customHeight="1" x14ac:dyDescent="0.25">
      <c r="A201" s="71" t="s">
        <v>253</v>
      </c>
      <c r="B201" s="45" t="s">
        <v>252</v>
      </c>
      <c r="C201" s="29"/>
      <c r="D201" s="28"/>
      <c r="E201" s="73"/>
      <c r="F201" s="73"/>
    </row>
    <row r="202" spans="1:209" s="32" customFormat="1" ht="44.25" customHeight="1" x14ac:dyDescent="0.25">
      <c r="A202" s="33" t="s">
        <v>254</v>
      </c>
      <c r="B202" s="45" t="s">
        <v>53</v>
      </c>
      <c r="C202" s="24">
        <v>36880</v>
      </c>
      <c r="D202" s="15" t="s">
        <v>9</v>
      </c>
      <c r="E202" s="31" t="s">
        <v>178</v>
      </c>
      <c r="F202" s="31" t="s">
        <v>178</v>
      </c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</row>
    <row r="203" spans="1:209" s="32" customFormat="1" ht="25.5" x14ac:dyDescent="0.25">
      <c r="A203" s="33" t="s">
        <v>56</v>
      </c>
      <c r="B203" s="45" t="s">
        <v>67</v>
      </c>
      <c r="C203" s="24">
        <v>8500</v>
      </c>
      <c r="D203" s="15" t="s">
        <v>9</v>
      </c>
      <c r="E203" s="34" t="s">
        <v>178</v>
      </c>
      <c r="F203" s="52" t="s">
        <v>179</v>
      </c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</row>
    <row r="204" spans="1:209" ht="43.5" customHeight="1" x14ac:dyDescent="0.25">
      <c r="A204" s="33" t="s">
        <v>92</v>
      </c>
      <c r="B204" s="45" t="s">
        <v>57</v>
      </c>
      <c r="C204" s="29">
        <v>5000</v>
      </c>
      <c r="D204" s="4" t="s">
        <v>9</v>
      </c>
      <c r="E204" s="2" t="s">
        <v>210</v>
      </c>
      <c r="F204" s="31" t="s">
        <v>211</v>
      </c>
      <c r="G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</row>
    <row r="205" spans="1:209" s="32" customFormat="1" ht="33" customHeight="1" x14ac:dyDescent="0.25">
      <c r="A205" s="33" t="s">
        <v>88</v>
      </c>
      <c r="B205" s="45" t="s">
        <v>58</v>
      </c>
      <c r="C205" s="29">
        <v>13000</v>
      </c>
      <c r="D205" s="34" t="s">
        <v>9</v>
      </c>
      <c r="E205" s="31" t="s">
        <v>209</v>
      </c>
      <c r="F205" s="31" t="s">
        <v>136</v>
      </c>
    </row>
    <row r="206" spans="1:209" s="32" customFormat="1" ht="56.25" x14ac:dyDescent="0.25">
      <c r="A206" s="1" t="s">
        <v>28</v>
      </c>
      <c r="B206" s="45" t="s">
        <v>29</v>
      </c>
      <c r="C206" s="24"/>
      <c r="D206" s="34"/>
      <c r="E206" s="31"/>
      <c r="F206" s="31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</row>
    <row r="207" spans="1:209" s="32" customFormat="1" ht="25.5" customHeight="1" x14ac:dyDescent="0.25">
      <c r="A207" s="33" t="s">
        <v>30</v>
      </c>
      <c r="B207" s="45" t="s">
        <v>31</v>
      </c>
      <c r="C207" s="24">
        <v>10700</v>
      </c>
      <c r="D207" s="34" t="s">
        <v>9</v>
      </c>
      <c r="E207" s="34" t="s">
        <v>178</v>
      </c>
      <c r="F207" s="34" t="s">
        <v>179</v>
      </c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</row>
    <row r="208" spans="1:209" s="32" customFormat="1" ht="29.25" customHeight="1" x14ac:dyDescent="0.25">
      <c r="A208" s="33" t="s">
        <v>86</v>
      </c>
      <c r="B208" s="45" t="s">
        <v>32</v>
      </c>
      <c r="C208" s="29">
        <v>18700</v>
      </c>
      <c r="D208" s="34" t="s">
        <v>9</v>
      </c>
      <c r="E208" s="34" t="s">
        <v>178</v>
      </c>
      <c r="F208" s="34" t="s">
        <v>179</v>
      </c>
      <c r="G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</row>
    <row r="209" spans="1:209" s="32" customFormat="1" ht="45" x14ac:dyDescent="0.25">
      <c r="A209" s="71" t="s">
        <v>385</v>
      </c>
      <c r="B209" s="45" t="s">
        <v>33</v>
      </c>
      <c r="C209" s="24"/>
      <c r="D209" s="34"/>
      <c r="E209" s="31"/>
      <c r="F209" s="31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</row>
    <row r="210" spans="1:209" ht="25.5" x14ac:dyDescent="0.25">
      <c r="A210" s="13" t="s">
        <v>142</v>
      </c>
      <c r="B210" s="45"/>
      <c r="C210" s="14">
        <v>6405</v>
      </c>
      <c r="D210" s="4" t="s">
        <v>9</v>
      </c>
      <c r="E210" s="16" t="s">
        <v>137</v>
      </c>
      <c r="F210" s="4" t="s">
        <v>137</v>
      </c>
      <c r="G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</row>
    <row r="211" spans="1:209" ht="25.5" x14ac:dyDescent="0.25">
      <c r="A211" s="13" t="s">
        <v>141</v>
      </c>
      <c r="B211" s="45"/>
      <c r="C211" s="14">
        <v>46113</v>
      </c>
      <c r="D211" s="4" t="s">
        <v>9</v>
      </c>
      <c r="E211" s="16" t="s">
        <v>137</v>
      </c>
      <c r="F211" s="4" t="s">
        <v>137</v>
      </c>
      <c r="G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</row>
    <row r="212" spans="1:209" ht="28.5" customHeight="1" x14ac:dyDescent="0.25">
      <c r="A212" s="13" t="s">
        <v>181</v>
      </c>
      <c r="B212" s="45"/>
      <c r="C212" s="14">
        <v>24702</v>
      </c>
      <c r="D212" s="4" t="s">
        <v>9</v>
      </c>
      <c r="E212" s="16" t="s">
        <v>137</v>
      </c>
      <c r="F212" s="4" t="s">
        <v>137</v>
      </c>
      <c r="G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</row>
    <row r="213" spans="1:209" ht="36.75" customHeight="1" x14ac:dyDescent="0.25">
      <c r="A213" s="13" t="s">
        <v>376</v>
      </c>
      <c r="B213" s="45"/>
      <c r="C213" s="14">
        <v>3836.44</v>
      </c>
      <c r="D213" s="4" t="s">
        <v>145</v>
      </c>
      <c r="E213" s="16" t="s">
        <v>179</v>
      </c>
      <c r="F213" s="4" t="s">
        <v>179</v>
      </c>
      <c r="G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</row>
    <row r="214" spans="1:209" s="93" customFormat="1" ht="27.75" customHeight="1" x14ac:dyDescent="0.25">
      <c r="A214" s="88" t="s">
        <v>34</v>
      </c>
      <c r="B214" s="46"/>
      <c r="C214" s="89"/>
      <c r="D214" s="15"/>
      <c r="E214" s="90"/>
      <c r="F214" s="91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2"/>
      <c r="DE214" s="92"/>
    </row>
    <row r="215" spans="1:209" s="93" customFormat="1" ht="35.25" customHeight="1" x14ac:dyDescent="0.25">
      <c r="A215" s="42" t="s">
        <v>35</v>
      </c>
      <c r="B215" s="46" t="s">
        <v>108</v>
      </c>
      <c r="C215" s="89"/>
      <c r="D215" s="34"/>
      <c r="E215" s="90"/>
      <c r="F215" s="15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</row>
    <row r="216" spans="1:209" s="32" customFormat="1" ht="22.5" x14ac:dyDescent="0.25">
      <c r="A216" s="1" t="s">
        <v>102</v>
      </c>
      <c r="B216" s="45" t="s">
        <v>101</v>
      </c>
      <c r="C216" s="24"/>
      <c r="D216" s="34"/>
      <c r="E216" s="31"/>
      <c r="F216" s="31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</row>
    <row r="217" spans="1:209" ht="23.25" customHeight="1" x14ac:dyDescent="0.25">
      <c r="A217" s="13"/>
      <c r="B217" s="45"/>
      <c r="C217" s="14"/>
      <c r="D217" s="4"/>
      <c r="E217" s="16"/>
      <c r="F217" s="4"/>
      <c r="G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</row>
    <row r="218" spans="1:209" s="32" customFormat="1" ht="50.25" customHeight="1" x14ac:dyDescent="0.25">
      <c r="A218" s="1" t="s">
        <v>36</v>
      </c>
      <c r="B218" s="45" t="s">
        <v>37</v>
      </c>
      <c r="C218" s="29"/>
      <c r="D218" s="34"/>
      <c r="E218" s="31"/>
      <c r="F218" s="31"/>
      <c r="G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</row>
    <row r="219" spans="1:209" s="32" customFormat="1" ht="25.5" customHeight="1" x14ac:dyDescent="0.25">
      <c r="A219" s="33" t="s">
        <v>40</v>
      </c>
      <c r="B219" s="45" t="s">
        <v>41</v>
      </c>
      <c r="C219" s="25">
        <v>8500</v>
      </c>
      <c r="D219" s="31" t="s">
        <v>9</v>
      </c>
      <c r="E219" s="31" t="s">
        <v>179</v>
      </c>
      <c r="F219" s="31" t="s">
        <v>212</v>
      </c>
    </row>
    <row r="220" spans="1:209" s="32" customFormat="1" ht="36" customHeight="1" x14ac:dyDescent="0.25">
      <c r="A220" s="33" t="s">
        <v>38</v>
      </c>
      <c r="B220" s="45" t="s">
        <v>39</v>
      </c>
      <c r="C220" s="53">
        <v>19950</v>
      </c>
      <c r="D220" s="34" t="s">
        <v>9</v>
      </c>
      <c r="E220" s="31" t="s">
        <v>179</v>
      </c>
      <c r="F220" s="31" t="s">
        <v>212</v>
      </c>
    </row>
    <row r="221" spans="1:209" s="32" customFormat="1" ht="32.25" customHeight="1" x14ac:dyDescent="0.25">
      <c r="A221" s="33" t="s">
        <v>130</v>
      </c>
      <c r="B221" s="45" t="s">
        <v>98</v>
      </c>
      <c r="C221" s="53">
        <v>56120</v>
      </c>
      <c r="D221" s="34" t="s">
        <v>9</v>
      </c>
      <c r="E221" s="31" t="s">
        <v>212</v>
      </c>
      <c r="F221" s="31" t="s">
        <v>215</v>
      </c>
    </row>
    <row r="222" spans="1:209" s="32" customFormat="1" ht="31.5" customHeight="1" x14ac:dyDescent="0.25">
      <c r="A222" s="33" t="s">
        <v>250</v>
      </c>
      <c r="B222" s="45" t="s">
        <v>69</v>
      </c>
      <c r="C222" s="25">
        <v>1265</v>
      </c>
      <c r="D222" s="31" t="s">
        <v>9</v>
      </c>
      <c r="E222" s="31" t="s">
        <v>178</v>
      </c>
      <c r="F222" s="31" t="s">
        <v>179</v>
      </c>
    </row>
    <row r="223" spans="1:209" ht="33" customHeight="1" x14ac:dyDescent="0.25">
      <c r="A223" s="70" t="s">
        <v>553</v>
      </c>
      <c r="B223" s="45" t="s">
        <v>352</v>
      </c>
      <c r="C223" s="14"/>
      <c r="D223" s="4"/>
      <c r="E223" s="31"/>
      <c r="F223" s="31"/>
      <c r="G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</row>
    <row r="224" spans="1:209" ht="25.5" x14ac:dyDescent="0.25">
      <c r="A224" s="9" t="s">
        <v>350</v>
      </c>
      <c r="B224" s="45" t="s">
        <v>351</v>
      </c>
      <c r="C224" s="24">
        <f>2389*16</f>
        <v>38224</v>
      </c>
      <c r="D224" s="31" t="s">
        <v>9</v>
      </c>
      <c r="E224" s="31" t="s">
        <v>179</v>
      </c>
      <c r="F224" s="31" t="s">
        <v>212</v>
      </c>
    </row>
    <row r="225" spans="1:113" x14ac:dyDescent="0.25">
      <c r="A225" s="9"/>
      <c r="B225" s="45"/>
      <c r="C225" s="24"/>
      <c r="D225" s="34"/>
      <c r="E225" s="31"/>
      <c r="F225" s="31"/>
    </row>
    <row r="226" spans="1:113" ht="30.75" customHeight="1" x14ac:dyDescent="0.25">
      <c r="A226" s="94" t="s">
        <v>124</v>
      </c>
      <c r="B226" s="45" t="s">
        <v>123</v>
      </c>
      <c r="C226" s="14"/>
      <c r="D226" s="4"/>
      <c r="E226" s="31"/>
      <c r="F226" s="31"/>
      <c r="G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</row>
    <row r="227" spans="1:113" x14ac:dyDescent="0.25">
      <c r="A227" s="33"/>
      <c r="B227" s="48"/>
      <c r="C227" s="24"/>
      <c r="D227" s="34"/>
      <c r="E227" s="31"/>
      <c r="F227" s="31"/>
    </row>
    <row r="228" spans="1:113" x14ac:dyDescent="0.25">
      <c r="A228" s="33"/>
      <c r="B228" s="45"/>
      <c r="C228" s="24"/>
      <c r="D228" s="34"/>
      <c r="E228" s="31"/>
      <c r="F228" s="31"/>
    </row>
    <row r="229" spans="1:113" ht="28.5" customHeight="1" x14ac:dyDescent="0.25">
      <c r="A229" s="1" t="s">
        <v>42</v>
      </c>
      <c r="B229" s="45"/>
      <c r="C229" s="29"/>
      <c r="D229" s="34"/>
      <c r="E229" s="31"/>
      <c r="F229" s="31"/>
      <c r="G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</row>
    <row r="230" spans="1:113" ht="19.5" customHeight="1" x14ac:dyDescent="0.25">
      <c r="A230" s="33"/>
      <c r="B230" s="45"/>
      <c r="C230" s="29"/>
      <c r="D230" s="34"/>
      <c r="E230" s="34"/>
      <c r="F230" s="34"/>
      <c r="G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</row>
    <row r="231" spans="1:113" ht="28.5" customHeight="1" x14ac:dyDescent="0.25">
      <c r="A231" s="1" t="s">
        <v>76</v>
      </c>
      <c r="B231" s="45"/>
      <c r="C231" s="29"/>
      <c r="D231" s="34"/>
      <c r="E231" s="31"/>
      <c r="F231" s="31"/>
      <c r="G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</row>
    <row r="232" spans="1:113" ht="45.75" customHeight="1" x14ac:dyDescent="0.25">
      <c r="A232" s="13" t="s">
        <v>119</v>
      </c>
      <c r="B232" s="95" t="s">
        <v>77</v>
      </c>
      <c r="C232" s="14"/>
      <c r="D232" s="34"/>
      <c r="E232" s="31"/>
      <c r="F232" s="31"/>
      <c r="G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</row>
    <row r="233" spans="1:113" ht="33.75" x14ac:dyDescent="0.25">
      <c r="A233" s="71" t="s">
        <v>256</v>
      </c>
      <c r="B233" s="74" t="s">
        <v>257</v>
      </c>
      <c r="C233" s="29"/>
      <c r="D233" s="34"/>
      <c r="E233" s="31"/>
      <c r="F233" s="31"/>
      <c r="G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</row>
    <row r="234" spans="1:113" ht="30" customHeight="1" x14ac:dyDescent="0.25">
      <c r="A234" s="33" t="s">
        <v>258</v>
      </c>
      <c r="B234" s="45" t="s">
        <v>259</v>
      </c>
      <c r="C234" s="29">
        <v>2000</v>
      </c>
      <c r="D234" s="34" t="s">
        <v>145</v>
      </c>
      <c r="E234" s="31" t="s">
        <v>178</v>
      </c>
      <c r="F234" s="31" t="s">
        <v>178</v>
      </c>
      <c r="G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</row>
    <row r="235" spans="1:113" ht="30" customHeight="1" x14ac:dyDescent="0.25">
      <c r="A235" s="33" t="s">
        <v>267</v>
      </c>
      <c r="B235" s="45" t="s">
        <v>257</v>
      </c>
      <c r="C235" s="29">
        <f>425</f>
        <v>425</v>
      </c>
      <c r="D235" s="34" t="s">
        <v>145</v>
      </c>
      <c r="E235" s="31" t="s">
        <v>178</v>
      </c>
      <c r="F235" s="31" t="s">
        <v>178</v>
      </c>
      <c r="G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</row>
    <row r="236" spans="1:113" ht="33.75" x14ac:dyDescent="0.25">
      <c r="A236" s="71" t="s">
        <v>372</v>
      </c>
      <c r="B236" s="45" t="s">
        <v>99</v>
      </c>
      <c r="C236" s="29"/>
      <c r="D236" s="34"/>
      <c r="E236" s="31"/>
      <c r="F236" s="31"/>
      <c r="G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</row>
    <row r="237" spans="1:113" x14ac:dyDescent="0.25">
      <c r="A237" s="33" t="s">
        <v>216</v>
      </c>
      <c r="B237" s="45" t="s">
        <v>153</v>
      </c>
      <c r="C237" s="29" t="s">
        <v>154</v>
      </c>
      <c r="D237" s="34" t="s">
        <v>155</v>
      </c>
      <c r="E237" s="31" t="s">
        <v>137</v>
      </c>
      <c r="F237" s="31" t="s">
        <v>137</v>
      </c>
      <c r="G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</row>
    <row r="238" spans="1:113" x14ac:dyDescent="0.25">
      <c r="A238" s="33" t="s">
        <v>424</v>
      </c>
      <c r="B238" s="45" t="s">
        <v>153</v>
      </c>
      <c r="C238" s="29">
        <f>320*5</f>
        <v>1600</v>
      </c>
      <c r="D238" s="34" t="s">
        <v>145</v>
      </c>
      <c r="E238" s="31" t="s">
        <v>179</v>
      </c>
      <c r="F238" s="31"/>
      <c r="G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</row>
    <row r="239" spans="1:113" x14ac:dyDescent="0.25">
      <c r="A239" s="33" t="s">
        <v>567</v>
      </c>
      <c r="B239" s="45" t="s">
        <v>153</v>
      </c>
      <c r="C239" s="29">
        <f>318.41+330.28</f>
        <v>648.69000000000005</v>
      </c>
      <c r="D239" s="34" t="s">
        <v>145</v>
      </c>
      <c r="E239" s="31" t="s">
        <v>179</v>
      </c>
      <c r="F239" s="31"/>
      <c r="G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</row>
    <row r="240" spans="1:113" ht="33.75" x14ac:dyDescent="0.25">
      <c r="A240" s="71" t="s">
        <v>554</v>
      </c>
      <c r="B240" s="45" t="s">
        <v>105</v>
      </c>
      <c r="C240" s="29"/>
      <c r="D240" s="34"/>
      <c r="E240" s="31"/>
      <c r="F240" s="31"/>
      <c r="G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</row>
    <row r="241" spans="1:110" x14ac:dyDescent="0.25">
      <c r="A241" s="33" t="s">
        <v>566</v>
      </c>
      <c r="B241" s="45"/>
      <c r="C241" s="29" t="s">
        <v>249</v>
      </c>
      <c r="D241" s="34" t="s">
        <v>155</v>
      </c>
      <c r="E241" s="31" t="s">
        <v>137</v>
      </c>
      <c r="F241" s="31" t="s">
        <v>137</v>
      </c>
      <c r="G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</row>
    <row r="242" spans="1:110" x14ac:dyDescent="0.25">
      <c r="A242" s="33" t="s">
        <v>565</v>
      </c>
      <c r="B242" s="45"/>
      <c r="C242" s="29">
        <v>2387</v>
      </c>
      <c r="D242" s="34" t="s">
        <v>155</v>
      </c>
      <c r="E242" s="31" t="s">
        <v>137</v>
      </c>
      <c r="F242" s="31" t="s">
        <v>137</v>
      </c>
      <c r="G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</row>
    <row r="243" spans="1:110" ht="25.5" x14ac:dyDescent="0.25">
      <c r="A243" s="33" t="s">
        <v>386</v>
      </c>
      <c r="B243" s="45"/>
      <c r="C243" s="29">
        <v>2260</v>
      </c>
      <c r="D243" s="34" t="s">
        <v>387</v>
      </c>
      <c r="E243" s="31" t="s">
        <v>179</v>
      </c>
      <c r="F243" s="31" t="s">
        <v>179</v>
      </c>
      <c r="G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</row>
    <row r="244" spans="1:110" ht="33.75" customHeight="1" x14ac:dyDescent="0.25">
      <c r="A244" s="71" t="s">
        <v>555</v>
      </c>
      <c r="B244" s="45" t="s">
        <v>371</v>
      </c>
      <c r="C244" s="29"/>
      <c r="D244" s="34"/>
      <c r="E244" s="31"/>
      <c r="F244" s="31"/>
      <c r="G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</row>
    <row r="245" spans="1:110" x14ac:dyDescent="0.25">
      <c r="A245" s="33" t="s">
        <v>564</v>
      </c>
      <c r="B245" s="45"/>
      <c r="C245" s="29">
        <v>300</v>
      </c>
      <c r="D245" s="34" t="s">
        <v>145</v>
      </c>
      <c r="E245" s="31" t="s">
        <v>179</v>
      </c>
      <c r="F245" s="31"/>
      <c r="G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</row>
    <row r="246" spans="1:110" s="32" customFormat="1" ht="30" customHeight="1" x14ac:dyDescent="0.25">
      <c r="A246" s="71" t="s">
        <v>428</v>
      </c>
      <c r="B246" s="72"/>
      <c r="C246" s="29"/>
      <c r="D246" s="34"/>
      <c r="E246" s="31"/>
      <c r="F246" s="31"/>
    </row>
    <row r="247" spans="1:110" s="32" customFormat="1" ht="18.75" customHeight="1" x14ac:dyDescent="0.25">
      <c r="A247" s="9" t="s">
        <v>429</v>
      </c>
      <c r="B247" s="45" t="s">
        <v>430</v>
      </c>
      <c r="C247" s="29">
        <v>1580</v>
      </c>
      <c r="D247" s="34" t="s">
        <v>145</v>
      </c>
      <c r="E247" s="40" t="s">
        <v>212</v>
      </c>
      <c r="F247" s="40" t="s">
        <v>212</v>
      </c>
    </row>
    <row r="248" spans="1:110" x14ac:dyDescent="0.25">
      <c r="A248" s="1" t="s">
        <v>79</v>
      </c>
      <c r="B248" s="46"/>
      <c r="C248" s="29"/>
      <c r="D248" s="34"/>
      <c r="E248" s="31"/>
      <c r="F248" s="31"/>
      <c r="G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</row>
    <row r="249" spans="1:110" x14ac:dyDescent="0.25">
      <c r="A249" s="23"/>
      <c r="B249" s="46"/>
      <c r="C249" s="26"/>
      <c r="D249" s="9"/>
      <c r="E249" s="12"/>
      <c r="F249" s="145"/>
      <c r="G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</row>
    <row r="250" spans="1:110" x14ac:dyDescent="0.25">
      <c r="A250" s="1" t="s">
        <v>71</v>
      </c>
      <c r="B250" s="96"/>
      <c r="C250" s="29"/>
      <c r="D250" s="34"/>
      <c r="E250" s="31"/>
      <c r="F250" s="31"/>
      <c r="G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</row>
    <row r="251" spans="1:110" x14ac:dyDescent="0.25">
      <c r="A251" s="97"/>
      <c r="B251" s="49"/>
      <c r="C251" s="29"/>
      <c r="D251" s="21"/>
      <c r="E251" s="31"/>
      <c r="F251" s="31"/>
      <c r="G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</row>
    <row r="252" spans="1:110" ht="33.75" x14ac:dyDescent="0.25">
      <c r="A252" s="1" t="s">
        <v>111</v>
      </c>
      <c r="B252" s="46" t="s">
        <v>110</v>
      </c>
      <c r="C252" s="29"/>
      <c r="D252" s="34"/>
      <c r="E252" s="31"/>
      <c r="F252" s="31"/>
      <c r="G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</row>
    <row r="253" spans="1:110" ht="18.75" customHeight="1" x14ac:dyDescent="0.25">
      <c r="A253" s="64"/>
      <c r="B253" s="46"/>
      <c r="C253" s="29"/>
      <c r="D253" s="34"/>
      <c r="E253" s="31"/>
      <c r="F253" s="31"/>
      <c r="G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</row>
    <row r="254" spans="1:110" ht="21" customHeight="1" x14ac:dyDescent="0.25">
      <c r="A254" s="65" t="s">
        <v>532</v>
      </c>
      <c r="B254" s="46" t="s">
        <v>462</v>
      </c>
      <c r="C254" s="29">
        <v>4800</v>
      </c>
      <c r="D254" s="34" t="s">
        <v>533</v>
      </c>
      <c r="E254" s="31" t="s">
        <v>179</v>
      </c>
      <c r="F254" s="31" t="s">
        <v>179</v>
      </c>
      <c r="G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</row>
    <row r="255" spans="1:110" x14ac:dyDescent="0.25">
      <c r="A255" s="64"/>
      <c r="B255" s="46"/>
      <c r="C255" s="29"/>
      <c r="D255" s="34"/>
      <c r="E255" s="31"/>
      <c r="F255" s="31"/>
      <c r="G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</row>
    <row r="256" spans="1:110" ht="45" x14ac:dyDescent="0.25">
      <c r="A256" s="70" t="s">
        <v>164</v>
      </c>
      <c r="B256" s="50" t="s">
        <v>62</v>
      </c>
      <c r="C256" s="14"/>
      <c r="D256" s="34"/>
      <c r="E256" s="31"/>
      <c r="F256" s="31"/>
      <c r="G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</row>
    <row r="257" spans="1:111" ht="38.25" x14ac:dyDescent="0.25">
      <c r="A257" s="13" t="s">
        <v>165</v>
      </c>
      <c r="B257" s="45" t="s">
        <v>166</v>
      </c>
      <c r="C257" s="14">
        <v>581</v>
      </c>
      <c r="D257" s="4" t="s">
        <v>145</v>
      </c>
      <c r="E257" s="16" t="s">
        <v>137</v>
      </c>
      <c r="F257" s="4" t="s">
        <v>137</v>
      </c>
      <c r="G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</row>
    <row r="258" spans="1:111" x14ac:dyDescent="0.25">
      <c r="A258" s="13" t="s">
        <v>182</v>
      </c>
      <c r="B258" s="45"/>
      <c r="C258" s="14">
        <v>59.24</v>
      </c>
      <c r="D258" s="4" t="s">
        <v>145</v>
      </c>
      <c r="E258" s="16" t="s">
        <v>137</v>
      </c>
      <c r="F258" s="4" t="s">
        <v>137</v>
      </c>
      <c r="G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</row>
    <row r="259" spans="1:111" x14ac:dyDescent="0.25">
      <c r="A259" s="13" t="s">
        <v>183</v>
      </c>
      <c r="B259" s="45"/>
      <c r="C259" s="14">
        <v>7027.8</v>
      </c>
      <c r="D259" s="4" t="s">
        <v>145</v>
      </c>
      <c r="E259" s="16" t="s">
        <v>137</v>
      </c>
      <c r="F259" s="4" t="s">
        <v>137</v>
      </c>
      <c r="G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</row>
    <row r="260" spans="1:111" x14ac:dyDescent="0.25">
      <c r="A260" s="13" t="s">
        <v>196</v>
      </c>
      <c r="B260" s="45"/>
      <c r="C260" s="14">
        <f>680*5</f>
        <v>3400</v>
      </c>
      <c r="D260" s="4" t="s">
        <v>145</v>
      </c>
      <c r="E260" s="16" t="s">
        <v>137</v>
      </c>
      <c r="F260" s="4" t="s">
        <v>137</v>
      </c>
      <c r="G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</row>
    <row r="261" spans="1:111" ht="25.5" x14ac:dyDescent="0.25">
      <c r="A261" s="13" t="s">
        <v>208</v>
      </c>
      <c r="B261" s="45"/>
      <c r="C261" s="14">
        <f>8460*4.5</f>
        <v>38070</v>
      </c>
      <c r="D261" s="4" t="s">
        <v>145</v>
      </c>
      <c r="E261" s="16" t="s">
        <v>137</v>
      </c>
      <c r="F261" s="4" t="s">
        <v>137</v>
      </c>
      <c r="G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</row>
    <row r="262" spans="1:111" x14ac:dyDescent="0.25">
      <c r="A262" s="13" t="s">
        <v>237</v>
      </c>
      <c r="B262" s="45"/>
      <c r="C262" s="14">
        <v>5000</v>
      </c>
      <c r="D262" s="4" t="s">
        <v>145</v>
      </c>
      <c r="E262" s="16" t="s">
        <v>178</v>
      </c>
      <c r="F262" s="4" t="s">
        <v>178</v>
      </c>
      <c r="G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</row>
    <row r="263" spans="1:111" ht="25.5" x14ac:dyDescent="0.25">
      <c r="A263" s="13" t="s">
        <v>251</v>
      </c>
      <c r="B263" s="45"/>
      <c r="C263" s="14">
        <v>900</v>
      </c>
      <c r="D263" s="4" t="s">
        <v>145</v>
      </c>
      <c r="E263" s="16" t="s">
        <v>178</v>
      </c>
      <c r="F263" s="4" t="s">
        <v>178</v>
      </c>
      <c r="G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</row>
    <row r="264" spans="1:111" ht="16.5" customHeight="1" x14ac:dyDescent="0.25">
      <c r="A264" s="13" t="s">
        <v>370</v>
      </c>
      <c r="B264" s="50"/>
      <c r="C264" s="14">
        <f>780*5</f>
        <v>3900</v>
      </c>
      <c r="D264" s="4" t="s">
        <v>145</v>
      </c>
      <c r="E264" s="16" t="s">
        <v>212</v>
      </c>
      <c r="F264" s="4" t="s">
        <v>212</v>
      </c>
      <c r="G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</row>
    <row r="265" spans="1:111" ht="20.25" customHeight="1" x14ac:dyDescent="0.25">
      <c r="A265" s="13" t="s">
        <v>398</v>
      </c>
      <c r="B265" s="50"/>
      <c r="C265" s="14">
        <v>25</v>
      </c>
      <c r="D265" s="4" t="s">
        <v>145</v>
      </c>
      <c r="E265" s="16" t="s">
        <v>179</v>
      </c>
      <c r="F265" s="4" t="s">
        <v>212</v>
      </c>
      <c r="G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</row>
    <row r="266" spans="1:111" ht="24" customHeight="1" x14ac:dyDescent="0.25">
      <c r="A266" s="13" t="s">
        <v>413</v>
      </c>
      <c r="B266" s="50"/>
      <c r="C266" s="14">
        <f>742*2</f>
        <v>1484</v>
      </c>
      <c r="D266" s="4" t="s">
        <v>145</v>
      </c>
      <c r="E266" s="16" t="s">
        <v>212</v>
      </c>
      <c r="F266" s="4"/>
      <c r="G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</row>
    <row r="267" spans="1:111" ht="27" customHeight="1" x14ac:dyDescent="0.25">
      <c r="A267" s="13" t="s">
        <v>425</v>
      </c>
      <c r="B267" s="50"/>
      <c r="C267" s="14">
        <v>1900</v>
      </c>
      <c r="D267" s="50" t="s">
        <v>145</v>
      </c>
      <c r="E267" s="16" t="s">
        <v>212</v>
      </c>
      <c r="F267" s="4" t="s">
        <v>212</v>
      </c>
      <c r="G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</row>
    <row r="268" spans="1:111" ht="29.25" customHeight="1" x14ac:dyDescent="0.25">
      <c r="A268" s="13" t="s">
        <v>521</v>
      </c>
      <c r="B268" s="50"/>
      <c r="C268" s="14">
        <v>1193</v>
      </c>
      <c r="D268" s="50"/>
      <c r="E268" s="16"/>
      <c r="F268" s="4"/>
      <c r="G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</row>
    <row r="269" spans="1:111" ht="29.25" customHeight="1" x14ac:dyDescent="0.25">
      <c r="A269" s="13" t="s">
        <v>525</v>
      </c>
      <c r="B269" s="50"/>
      <c r="C269" s="14">
        <v>10000</v>
      </c>
      <c r="D269" s="50" t="s">
        <v>145</v>
      </c>
      <c r="E269" s="16" t="s">
        <v>212</v>
      </c>
      <c r="F269" s="4" t="s">
        <v>212</v>
      </c>
      <c r="G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</row>
    <row r="270" spans="1:111" ht="29.25" customHeight="1" x14ac:dyDescent="0.25">
      <c r="A270" s="13" t="s">
        <v>411</v>
      </c>
      <c r="B270" s="50"/>
      <c r="C270" s="14">
        <f>1945*5</f>
        <v>9725</v>
      </c>
      <c r="D270" s="50" t="s">
        <v>412</v>
      </c>
      <c r="E270" s="16" t="s">
        <v>212</v>
      </c>
      <c r="F270" s="4" t="s">
        <v>212</v>
      </c>
      <c r="G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</row>
    <row r="271" spans="1:111" ht="56.25" x14ac:dyDescent="0.25">
      <c r="A271" s="70" t="s">
        <v>556</v>
      </c>
      <c r="B271" s="50" t="s">
        <v>273</v>
      </c>
      <c r="C271" s="14"/>
      <c r="D271" s="34"/>
      <c r="E271" s="31"/>
      <c r="F271" s="31"/>
      <c r="G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</row>
    <row r="272" spans="1:111" ht="25.5" x14ac:dyDescent="0.25">
      <c r="A272" s="13" t="s">
        <v>275</v>
      </c>
      <c r="B272" s="45" t="s">
        <v>274</v>
      </c>
      <c r="C272" s="14">
        <v>14700</v>
      </c>
      <c r="D272" s="4" t="s">
        <v>145</v>
      </c>
      <c r="E272" s="16" t="s">
        <v>178</v>
      </c>
      <c r="F272" s="4" t="s">
        <v>178</v>
      </c>
      <c r="G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</row>
    <row r="273" spans="1:209" ht="25.5" x14ac:dyDescent="0.25">
      <c r="A273" s="13" t="s">
        <v>399</v>
      </c>
      <c r="B273" s="45" t="s">
        <v>274</v>
      </c>
      <c r="C273" s="14">
        <v>14500</v>
      </c>
      <c r="D273" s="4" t="s">
        <v>145</v>
      </c>
      <c r="E273" s="16" t="s">
        <v>179</v>
      </c>
      <c r="F273" s="4" t="s">
        <v>179</v>
      </c>
      <c r="G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</row>
    <row r="274" spans="1:209" ht="45" x14ac:dyDescent="0.25">
      <c r="A274" s="70" t="s">
        <v>557</v>
      </c>
      <c r="B274" s="50" t="s">
        <v>317</v>
      </c>
      <c r="C274" s="14"/>
      <c r="D274" s="34"/>
      <c r="E274" s="31"/>
      <c r="F274" s="31"/>
      <c r="G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</row>
    <row r="275" spans="1:209" ht="45" x14ac:dyDescent="0.25">
      <c r="A275" s="9" t="s">
        <v>82</v>
      </c>
      <c r="B275" s="45" t="s">
        <v>47</v>
      </c>
      <c r="C275" s="29">
        <v>75844.38</v>
      </c>
      <c r="D275" s="15" t="s">
        <v>9</v>
      </c>
      <c r="E275" s="31" t="s">
        <v>179</v>
      </c>
      <c r="F275" s="31" t="s">
        <v>179</v>
      </c>
      <c r="G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</row>
    <row r="276" spans="1:209" s="37" customFormat="1" ht="23.25" customHeight="1" x14ac:dyDescent="0.25">
      <c r="A276" s="1" t="s">
        <v>112</v>
      </c>
      <c r="B276" s="72"/>
      <c r="C276" s="29"/>
      <c r="D276" s="8"/>
      <c r="E276" s="73"/>
      <c r="F276" s="73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</row>
    <row r="277" spans="1:209" s="32" customFormat="1" ht="45.75" customHeight="1" x14ac:dyDescent="0.25">
      <c r="A277" s="33" t="s">
        <v>558</v>
      </c>
      <c r="B277" s="45" t="s">
        <v>193</v>
      </c>
      <c r="C277" s="29">
        <v>13416</v>
      </c>
      <c r="D277" s="34" t="s">
        <v>145</v>
      </c>
      <c r="E277" s="51" t="s">
        <v>137</v>
      </c>
      <c r="F277" s="40" t="s">
        <v>178</v>
      </c>
    </row>
    <row r="278" spans="1:209" s="93" customFormat="1" ht="51" customHeight="1" x14ac:dyDescent="0.25">
      <c r="A278" s="7" t="s">
        <v>217</v>
      </c>
      <c r="B278" s="45" t="s">
        <v>44</v>
      </c>
      <c r="C278" s="54" t="s">
        <v>218</v>
      </c>
      <c r="D278" s="34" t="s">
        <v>9</v>
      </c>
      <c r="E278" s="51" t="s">
        <v>178</v>
      </c>
      <c r="F278" s="40" t="s">
        <v>179</v>
      </c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</row>
    <row r="279" spans="1:209" s="32" customFormat="1" ht="38.25" customHeight="1" x14ac:dyDescent="0.25">
      <c r="A279" s="33" t="s">
        <v>135</v>
      </c>
      <c r="B279" s="45" t="s">
        <v>50</v>
      </c>
      <c r="C279" s="29">
        <v>1320</v>
      </c>
      <c r="D279" s="34" t="s">
        <v>9</v>
      </c>
      <c r="E279" s="31" t="s">
        <v>12</v>
      </c>
      <c r="F279" s="31" t="s">
        <v>12</v>
      </c>
      <c r="G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</row>
    <row r="280" spans="1:209" s="32" customFormat="1" ht="33.75" customHeight="1" x14ac:dyDescent="0.25">
      <c r="A280" s="33" t="s">
        <v>45</v>
      </c>
      <c r="B280" s="45" t="s">
        <v>46</v>
      </c>
      <c r="C280" s="29" t="s">
        <v>219</v>
      </c>
      <c r="D280" s="34" t="s">
        <v>9</v>
      </c>
      <c r="E280" s="40" t="s">
        <v>178</v>
      </c>
      <c r="F280" s="40" t="s">
        <v>178</v>
      </c>
    </row>
    <row r="281" spans="1:209" s="32" customFormat="1" ht="45" customHeight="1" x14ac:dyDescent="0.25">
      <c r="A281" s="33" t="s">
        <v>83</v>
      </c>
      <c r="B281" s="45" t="s">
        <v>84</v>
      </c>
      <c r="C281" s="29" t="s">
        <v>220</v>
      </c>
      <c r="D281" s="15" t="s">
        <v>9</v>
      </c>
      <c r="E281" s="31" t="s">
        <v>179</v>
      </c>
      <c r="F281" s="31" t="s">
        <v>212</v>
      </c>
    </row>
    <row r="282" spans="1:209" s="32" customFormat="1" ht="38.25" x14ac:dyDescent="0.25">
      <c r="A282" s="38" t="s">
        <v>51</v>
      </c>
      <c r="B282" s="50" t="s">
        <v>87</v>
      </c>
      <c r="C282" s="14" t="s">
        <v>221</v>
      </c>
      <c r="D282" s="15" t="s">
        <v>9</v>
      </c>
      <c r="E282" s="31" t="s">
        <v>178</v>
      </c>
      <c r="F282" s="31" t="s">
        <v>179</v>
      </c>
      <c r="G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</row>
    <row r="283" spans="1:209" s="93" customFormat="1" ht="51" customHeight="1" x14ac:dyDescent="0.25">
      <c r="A283" s="33" t="s">
        <v>85</v>
      </c>
      <c r="B283" s="45" t="s">
        <v>52</v>
      </c>
      <c r="C283" s="54" t="s">
        <v>222</v>
      </c>
      <c r="D283" s="34" t="s">
        <v>9</v>
      </c>
      <c r="E283" s="51" t="s">
        <v>178</v>
      </c>
      <c r="F283" s="40" t="s">
        <v>179</v>
      </c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</row>
    <row r="284" spans="1:209" s="32" customFormat="1" ht="47.25" customHeight="1" x14ac:dyDescent="0.25">
      <c r="A284" s="23" t="s">
        <v>54</v>
      </c>
      <c r="B284" s="57" t="s">
        <v>55</v>
      </c>
      <c r="C284" s="26"/>
      <c r="D284" s="15"/>
      <c r="E284" s="31"/>
      <c r="F284" s="31"/>
      <c r="G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</row>
    <row r="285" spans="1:209" ht="29.25" customHeight="1" x14ac:dyDescent="0.25">
      <c r="A285" s="1" t="s">
        <v>27</v>
      </c>
      <c r="B285" s="45"/>
      <c r="C285" s="29"/>
      <c r="D285" s="34"/>
      <c r="E285" s="31"/>
      <c r="F285" s="31"/>
      <c r="G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</row>
    <row r="286" spans="1:209" ht="22.5" customHeight="1" x14ac:dyDescent="0.25">
      <c r="A286" s="33" t="s">
        <v>104</v>
      </c>
      <c r="B286" s="45" t="s">
        <v>103</v>
      </c>
      <c r="C286" s="29">
        <v>2500</v>
      </c>
      <c r="D286" s="34" t="s">
        <v>9</v>
      </c>
      <c r="E286" s="31" t="s">
        <v>215</v>
      </c>
      <c r="F286" s="31" t="s">
        <v>215</v>
      </c>
      <c r="G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</row>
    <row r="287" spans="1:209" ht="22.5" customHeight="1" x14ac:dyDescent="0.25">
      <c r="A287" s="13"/>
      <c r="B287" s="45"/>
      <c r="C287" s="14"/>
      <c r="D287" s="4"/>
      <c r="E287" s="31"/>
      <c r="F287" s="31"/>
      <c r="G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</row>
    <row r="288" spans="1:209" ht="39" customHeight="1" x14ac:dyDescent="0.25">
      <c r="A288" s="94" t="s">
        <v>132</v>
      </c>
      <c r="B288" s="50" t="s">
        <v>107</v>
      </c>
      <c r="C288" s="14"/>
      <c r="D288" s="4"/>
      <c r="E288" s="31"/>
      <c r="F288" s="31"/>
      <c r="G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</row>
    <row r="289" spans="1:110" ht="25.5" customHeight="1" x14ac:dyDescent="0.25">
      <c r="A289" s="13"/>
      <c r="B289" s="45"/>
      <c r="C289" s="14"/>
      <c r="D289" s="34"/>
      <c r="E289" s="34"/>
      <c r="F289" s="34"/>
      <c r="G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</row>
    <row r="290" spans="1:110" s="6" customFormat="1" ht="33.75" x14ac:dyDescent="0.25">
      <c r="A290" s="1" t="s">
        <v>96</v>
      </c>
      <c r="B290" s="46" t="s">
        <v>303</v>
      </c>
      <c r="C290" s="29"/>
      <c r="D290" s="8"/>
      <c r="E290" s="73"/>
      <c r="F290" s="73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</row>
    <row r="291" spans="1:110" s="32" customFormat="1" x14ac:dyDescent="0.25">
      <c r="A291" s="9"/>
      <c r="B291" s="45"/>
      <c r="C291" s="29"/>
      <c r="D291" s="34"/>
      <c r="E291" s="40"/>
      <c r="F291" s="40"/>
    </row>
    <row r="292" spans="1:110" s="32" customFormat="1" ht="16.5" customHeight="1" x14ac:dyDescent="0.25">
      <c r="A292" s="9"/>
      <c r="B292" s="45"/>
      <c r="C292" s="29"/>
      <c r="D292" s="34"/>
      <c r="E292" s="40"/>
      <c r="F292" s="40"/>
    </row>
    <row r="293" spans="1:110" s="6" customFormat="1" ht="63" customHeight="1" x14ac:dyDescent="0.25">
      <c r="A293" s="71" t="s">
        <v>559</v>
      </c>
      <c r="B293" s="46" t="s">
        <v>304</v>
      </c>
      <c r="C293" s="29"/>
      <c r="D293" s="8"/>
      <c r="E293" s="73"/>
      <c r="F293" s="73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</row>
    <row r="294" spans="1:110" s="32" customFormat="1" ht="33.75" customHeight="1" x14ac:dyDescent="0.25">
      <c r="A294" s="9" t="s">
        <v>301</v>
      </c>
      <c r="B294" s="45" t="s">
        <v>302</v>
      </c>
      <c r="C294" s="29">
        <v>11000</v>
      </c>
      <c r="D294" s="34" t="s">
        <v>9</v>
      </c>
      <c r="E294" s="40" t="s">
        <v>179</v>
      </c>
      <c r="F294" s="40" t="s">
        <v>179</v>
      </c>
    </row>
    <row r="295" spans="1:110" s="32" customFormat="1" x14ac:dyDescent="0.25">
      <c r="A295" s="9"/>
      <c r="B295" s="45"/>
      <c r="C295" s="29"/>
      <c r="D295" s="34"/>
      <c r="E295" s="40"/>
      <c r="F295" s="40"/>
    </row>
    <row r="296" spans="1:110" ht="54.75" customHeight="1" x14ac:dyDescent="0.25">
      <c r="A296" s="71" t="s">
        <v>560</v>
      </c>
      <c r="B296" s="45" t="s">
        <v>367</v>
      </c>
      <c r="C296" s="29"/>
      <c r="D296" s="10"/>
      <c r="E296" s="24"/>
      <c r="F296" s="31"/>
      <c r="G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</row>
    <row r="297" spans="1:110" ht="24.75" customHeight="1" x14ac:dyDescent="0.25">
      <c r="A297" s="33" t="s">
        <v>368</v>
      </c>
      <c r="B297" s="45" t="s">
        <v>369</v>
      </c>
      <c r="C297" s="29">
        <v>2600</v>
      </c>
      <c r="D297" s="34" t="s">
        <v>9</v>
      </c>
      <c r="E297" s="34" t="s">
        <v>179</v>
      </c>
      <c r="F297" s="34" t="s">
        <v>212</v>
      </c>
      <c r="G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</row>
    <row r="298" spans="1:110" s="32" customFormat="1" ht="33" customHeight="1" x14ac:dyDescent="0.25">
      <c r="A298" s="98" t="s">
        <v>80</v>
      </c>
      <c r="B298" s="99"/>
      <c r="C298" s="100"/>
      <c r="D298" s="101"/>
      <c r="E298" s="98"/>
      <c r="F298" s="98"/>
    </row>
    <row r="299" spans="1:110" s="6" customFormat="1" x14ac:dyDescent="0.25">
      <c r="A299" s="1" t="s">
        <v>59</v>
      </c>
      <c r="B299" s="102"/>
      <c r="C299" s="29"/>
      <c r="D299" s="8"/>
      <c r="E299" s="73"/>
      <c r="F299" s="73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</row>
    <row r="300" spans="1:110" ht="21" customHeight="1" x14ac:dyDescent="0.25">
      <c r="A300" s="9"/>
      <c r="B300" s="45"/>
      <c r="C300" s="24"/>
      <c r="D300" s="10"/>
      <c r="E300" s="17"/>
      <c r="F300" s="34"/>
    </row>
    <row r="301" spans="1:110" x14ac:dyDescent="0.25">
      <c r="A301" s="9"/>
      <c r="B301" s="46"/>
      <c r="C301" s="24"/>
      <c r="D301" s="34"/>
      <c r="E301" s="31"/>
      <c r="F301" s="31"/>
      <c r="G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</row>
    <row r="302" spans="1:110" s="6" customFormat="1" x14ac:dyDescent="0.25">
      <c r="A302" s="1" t="s">
        <v>66</v>
      </c>
      <c r="B302" s="103"/>
      <c r="C302" s="29"/>
      <c r="D302" s="8"/>
      <c r="E302" s="73"/>
      <c r="F302" s="73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</row>
    <row r="303" spans="1:110" s="6" customFormat="1" x14ac:dyDescent="0.25">
      <c r="A303" s="126"/>
      <c r="B303" s="46"/>
      <c r="C303" s="29"/>
      <c r="D303" s="34"/>
      <c r="E303" s="31"/>
      <c r="F303" s="3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</row>
    <row r="304" spans="1:110" s="6" customFormat="1" ht="46.5" customHeight="1" x14ac:dyDescent="0.25">
      <c r="A304" s="1" t="s">
        <v>73</v>
      </c>
      <c r="B304" s="46" t="s">
        <v>133</v>
      </c>
      <c r="C304" s="29"/>
      <c r="D304" s="8"/>
      <c r="E304" s="73"/>
      <c r="F304" s="73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</row>
    <row r="305" spans="1:209" x14ac:dyDescent="0.25">
      <c r="A305" s="33"/>
      <c r="B305" s="45"/>
      <c r="C305" s="24"/>
      <c r="D305" s="34"/>
      <c r="E305" s="17"/>
      <c r="F305" s="34"/>
    </row>
    <row r="306" spans="1:209" ht="13.5" customHeight="1" x14ac:dyDescent="0.25">
      <c r="A306" s="33"/>
      <c r="B306" s="45"/>
      <c r="C306" s="24"/>
      <c r="D306" s="34"/>
      <c r="E306" s="17"/>
      <c r="F306" s="34"/>
    </row>
    <row r="307" spans="1:209" s="6" customFormat="1" ht="38.25" customHeight="1" x14ac:dyDescent="0.25">
      <c r="A307" s="1" t="s">
        <v>60</v>
      </c>
      <c r="B307" s="46" t="s">
        <v>95</v>
      </c>
      <c r="C307" s="29"/>
      <c r="D307" s="8"/>
      <c r="E307" s="73"/>
      <c r="F307" s="73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</row>
    <row r="308" spans="1:209" x14ac:dyDescent="0.25">
      <c r="A308" s="33"/>
      <c r="B308" s="46"/>
      <c r="C308" s="104"/>
      <c r="D308" s="4"/>
      <c r="E308" s="2"/>
      <c r="F308" s="2"/>
      <c r="G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</row>
    <row r="309" spans="1:209" s="6" customFormat="1" ht="38.25" customHeight="1" x14ac:dyDescent="0.25">
      <c r="A309" s="1" t="s">
        <v>61</v>
      </c>
      <c r="B309" s="103"/>
      <c r="C309" s="29"/>
      <c r="D309" s="34"/>
      <c r="E309" s="31"/>
      <c r="F309" s="3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</row>
    <row r="310" spans="1:209" x14ac:dyDescent="0.25">
      <c r="A310" s="30"/>
      <c r="B310" s="46"/>
      <c r="C310" s="104"/>
      <c r="D310" s="4"/>
      <c r="E310" s="2"/>
      <c r="F310" s="2"/>
      <c r="G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</row>
    <row r="311" spans="1:209" s="5" customFormat="1" x14ac:dyDescent="0.25">
      <c r="A311" s="27" t="s">
        <v>63</v>
      </c>
      <c r="B311" s="72"/>
      <c r="C311" s="29"/>
      <c r="D311" s="8"/>
      <c r="E311" s="73"/>
      <c r="F311" s="73"/>
    </row>
    <row r="312" spans="1:209" s="5" customFormat="1" ht="45" x14ac:dyDescent="0.25">
      <c r="A312" s="33" t="s">
        <v>138</v>
      </c>
      <c r="B312" s="45" t="s">
        <v>64</v>
      </c>
      <c r="C312" s="29">
        <f>3671.36+357.6+2170.02+9808.42</f>
        <v>16007.4</v>
      </c>
      <c r="D312" s="10" t="s">
        <v>9</v>
      </c>
      <c r="E312" s="17" t="s">
        <v>137</v>
      </c>
      <c r="F312" s="34" t="s">
        <v>12</v>
      </c>
    </row>
    <row r="313" spans="1:209" s="32" customFormat="1" ht="25.5" x14ac:dyDescent="0.25">
      <c r="A313" s="33" t="s">
        <v>423</v>
      </c>
      <c r="B313" s="45" t="s">
        <v>65</v>
      </c>
      <c r="C313" s="29">
        <v>352544.63</v>
      </c>
      <c r="D313" s="10" t="s">
        <v>9</v>
      </c>
      <c r="E313" s="17" t="s">
        <v>137</v>
      </c>
      <c r="F313" s="34" t="s">
        <v>12</v>
      </c>
      <c r="G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</row>
    <row r="314" spans="1:209" s="32" customFormat="1" ht="25.5" x14ac:dyDescent="0.25">
      <c r="A314" s="33" t="s">
        <v>139</v>
      </c>
      <c r="B314" s="45" t="s">
        <v>65</v>
      </c>
      <c r="C314" s="29">
        <f>12169.7+15548.96</f>
        <v>27718.66</v>
      </c>
      <c r="D314" s="10" t="s">
        <v>9</v>
      </c>
      <c r="E314" s="17" t="s">
        <v>137</v>
      </c>
      <c r="F314" s="34" t="s">
        <v>12</v>
      </c>
      <c r="G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</row>
    <row r="315" spans="1:209" s="32" customFormat="1" ht="42.75" customHeight="1" x14ac:dyDescent="0.25">
      <c r="A315" s="33" t="s">
        <v>140</v>
      </c>
      <c r="B315" s="45" t="s">
        <v>78</v>
      </c>
      <c r="C315" s="29">
        <v>17381.46</v>
      </c>
      <c r="D315" s="10" t="s">
        <v>9</v>
      </c>
      <c r="E315" s="17" t="s">
        <v>137</v>
      </c>
      <c r="F315" s="34" t="s">
        <v>12</v>
      </c>
    </row>
    <row r="316" spans="1:209" s="5" customFormat="1" ht="25.5" x14ac:dyDescent="0.25">
      <c r="A316" s="1" t="s">
        <v>113</v>
      </c>
      <c r="B316" s="45" t="s">
        <v>134</v>
      </c>
      <c r="C316" s="29"/>
      <c r="D316" s="8"/>
      <c r="E316" s="73"/>
      <c r="F316" s="73"/>
    </row>
    <row r="317" spans="1:209" s="32" customFormat="1" x14ac:dyDescent="0.25">
      <c r="A317" s="33"/>
      <c r="B317" s="45"/>
      <c r="C317" s="29"/>
      <c r="D317" s="34"/>
      <c r="E317" s="34"/>
      <c r="F317" s="34"/>
    </row>
    <row r="318" spans="1:209" s="32" customFormat="1" ht="22.5" x14ac:dyDescent="0.25">
      <c r="A318" s="33" t="s">
        <v>115</v>
      </c>
      <c r="B318" s="45" t="s">
        <v>116</v>
      </c>
      <c r="C318" s="29">
        <f>22502.67+759.52+24017.57+1827.96+26749.07+621.7</f>
        <v>76478.489999999991</v>
      </c>
      <c r="D318" s="10"/>
      <c r="E318" s="17"/>
      <c r="F318" s="34"/>
      <c r="G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</row>
    <row r="319" spans="1:209" s="32" customFormat="1" ht="22.5" x14ac:dyDescent="0.25">
      <c r="A319" s="33" t="s">
        <v>117</v>
      </c>
      <c r="B319" s="45" t="s">
        <v>118</v>
      </c>
      <c r="C319" s="29">
        <f>18288.72+108184.87+10084.04+40494.31</f>
        <v>177051.94</v>
      </c>
      <c r="D319" s="10"/>
      <c r="E319" s="17"/>
      <c r="F319" s="34"/>
      <c r="G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</row>
    <row r="320" spans="1:209" s="32" customFormat="1" x14ac:dyDescent="0.25">
      <c r="A320" s="105"/>
      <c r="B320" s="106"/>
      <c r="C320" s="43"/>
      <c r="D320" s="39"/>
      <c r="E320" s="19"/>
      <c r="F320" s="19"/>
      <c r="G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</row>
    <row r="321" spans="1:209" s="32" customFormat="1" x14ac:dyDescent="0.25">
      <c r="A321" s="105"/>
      <c r="B321" s="113"/>
      <c r="C321" s="114"/>
      <c r="D321" s="19"/>
      <c r="E321" s="19"/>
      <c r="F321" s="19"/>
      <c r="G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</row>
    <row r="322" spans="1:209" s="32" customFormat="1" x14ac:dyDescent="0.25">
      <c r="A322" s="105"/>
      <c r="B322" s="113"/>
      <c r="C322" s="114"/>
      <c r="D322" s="19"/>
      <c r="E322" s="19"/>
      <c r="F322" s="19"/>
      <c r="G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</row>
    <row r="323" spans="1:209" s="32" customFormat="1" ht="30" customHeight="1" x14ac:dyDescent="0.25">
      <c r="A323" s="107" t="s">
        <v>318</v>
      </c>
      <c r="B323" s="146"/>
      <c r="C323" s="55"/>
      <c r="D323" s="19"/>
      <c r="E323" s="19"/>
      <c r="F323" s="19"/>
      <c r="G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</row>
    <row r="324" spans="1:209" s="32" customFormat="1" ht="58.5" customHeight="1" x14ac:dyDescent="0.25">
      <c r="A324" s="33" t="s">
        <v>319</v>
      </c>
      <c r="B324" s="46" t="s">
        <v>320</v>
      </c>
      <c r="C324" s="24">
        <f>10000*4.9209</f>
        <v>49208.999999999993</v>
      </c>
      <c r="D324" s="34" t="s">
        <v>321</v>
      </c>
      <c r="E324" s="34" t="s">
        <v>179</v>
      </c>
      <c r="F324" s="34" t="s">
        <v>179</v>
      </c>
      <c r="G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</row>
    <row r="325" spans="1:209" ht="20.25" customHeight="1" x14ac:dyDescent="0.25">
      <c r="A325" s="13" t="s">
        <v>411</v>
      </c>
      <c r="B325" s="45" t="s">
        <v>166</v>
      </c>
      <c r="C325" s="14">
        <f>1945*5</f>
        <v>9725</v>
      </c>
      <c r="D325" s="34" t="s">
        <v>321</v>
      </c>
      <c r="E325" s="16" t="s">
        <v>212</v>
      </c>
      <c r="F325" s="4" t="s">
        <v>212</v>
      </c>
      <c r="G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</row>
    <row r="326" spans="1:209" s="32" customFormat="1" ht="39" customHeight="1" x14ac:dyDescent="0.25">
      <c r="A326" s="105"/>
      <c r="B326" s="113"/>
      <c r="C326" s="114"/>
      <c r="D326" s="19"/>
      <c r="E326" s="19"/>
      <c r="F326" s="19"/>
      <c r="G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</row>
    <row r="327" spans="1:209" s="9" customFormat="1" ht="38.25" x14ac:dyDescent="0.25">
      <c r="A327" s="1" t="s">
        <v>561</v>
      </c>
      <c r="B327" s="45"/>
      <c r="C327" s="24"/>
      <c r="D327" s="34"/>
      <c r="E327" s="34"/>
      <c r="F327" s="34"/>
      <c r="G327" s="178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179"/>
    </row>
    <row r="328" spans="1:209" s="9" customFormat="1" ht="23.25" customHeight="1" x14ac:dyDescent="0.25">
      <c r="A328" s="1" t="s">
        <v>527</v>
      </c>
      <c r="B328" s="45"/>
      <c r="C328" s="24"/>
      <c r="D328" s="34"/>
      <c r="E328" s="34"/>
      <c r="F328" s="34"/>
      <c r="G328" s="178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179"/>
    </row>
    <row r="329" spans="1:209" s="9" customFormat="1" ht="45" x14ac:dyDescent="0.25">
      <c r="A329" s="33" t="s">
        <v>400</v>
      </c>
      <c r="B329" s="45" t="s">
        <v>401</v>
      </c>
      <c r="C329" s="24">
        <v>6409</v>
      </c>
      <c r="D329" s="34" t="s">
        <v>402</v>
      </c>
      <c r="E329" s="34" t="s">
        <v>179</v>
      </c>
      <c r="F329" s="34" t="s">
        <v>403</v>
      </c>
      <c r="G329" s="178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179"/>
    </row>
    <row r="330" spans="1:209" s="32" customFormat="1" ht="45" x14ac:dyDescent="0.25">
      <c r="A330" s="33" t="s">
        <v>528</v>
      </c>
      <c r="B330" s="45" t="s">
        <v>401</v>
      </c>
      <c r="C330" s="85">
        <v>8126</v>
      </c>
      <c r="D330" s="34" t="s">
        <v>402</v>
      </c>
      <c r="E330" s="34" t="s">
        <v>403</v>
      </c>
      <c r="F330" s="34" t="s">
        <v>403</v>
      </c>
    </row>
    <row r="331" spans="1:209" s="32" customFormat="1" x14ac:dyDescent="0.25">
      <c r="A331" s="23"/>
      <c r="B331" s="57"/>
      <c r="C331" s="85"/>
      <c r="D331" s="22"/>
      <c r="E331" s="22"/>
      <c r="F331" s="22"/>
    </row>
    <row r="332" spans="1:209" s="32" customFormat="1" ht="20.25" customHeight="1" x14ac:dyDescent="0.25">
      <c r="A332" s="137" t="s">
        <v>536</v>
      </c>
      <c r="B332" s="45"/>
      <c r="C332" s="85"/>
      <c r="D332" s="22"/>
      <c r="E332" s="22"/>
      <c r="F332" s="22"/>
    </row>
    <row r="333" spans="1:209" s="32" customFormat="1" ht="45" x14ac:dyDescent="0.2">
      <c r="A333" s="23" t="s">
        <v>414</v>
      </c>
      <c r="B333" s="138" t="s">
        <v>530</v>
      </c>
      <c r="C333" s="85" t="s">
        <v>415</v>
      </c>
      <c r="D333" s="22" t="s">
        <v>402</v>
      </c>
      <c r="E333" s="22" t="s">
        <v>403</v>
      </c>
      <c r="F333" s="22" t="s">
        <v>403</v>
      </c>
      <c r="G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</row>
    <row r="334" spans="1:209" s="32" customFormat="1" ht="42.75" customHeight="1" x14ac:dyDescent="0.2">
      <c r="A334" s="23" t="s">
        <v>529</v>
      </c>
      <c r="B334" s="139" t="s">
        <v>535</v>
      </c>
      <c r="C334" s="85">
        <v>6765</v>
      </c>
      <c r="D334" s="34" t="s">
        <v>402</v>
      </c>
      <c r="E334" s="34" t="s">
        <v>403</v>
      </c>
      <c r="F334" s="34" t="s">
        <v>403</v>
      </c>
      <c r="G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</row>
    <row r="335" spans="1:209" s="32" customFormat="1" ht="18" customHeight="1" x14ac:dyDescent="0.25">
      <c r="A335" s="23" t="s">
        <v>562</v>
      </c>
      <c r="B335" s="147"/>
      <c r="C335" s="85"/>
      <c r="D335" s="22"/>
      <c r="E335" s="22"/>
      <c r="F335" s="22"/>
      <c r="G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</row>
    <row r="336" spans="1:209" s="9" customFormat="1" ht="59.25" customHeight="1" x14ac:dyDescent="0.25">
      <c r="A336" s="23" t="s">
        <v>422</v>
      </c>
      <c r="B336" s="57" t="s">
        <v>144</v>
      </c>
      <c r="C336" s="85">
        <v>1000</v>
      </c>
      <c r="D336" s="22" t="s">
        <v>402</v>
      </c>
      <c r="E336" s="22" t="s">
        <v>403</v>
      </c>
      <c r="F336" s="22" t="s">
        <v>403</v>
      </c>
      <c r="G336" s="178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179"/>
    </row>
    <row r="337" spans="1:209" s="32" customFormat="1" ht="45" x14ac:dyDescent="0.25">
      <c r="A337" s="33" t="s">
        <v>432</v>
      </c>
      <c r="B337" s="45" t="s">
        <v>431</v>
      </c>
      <c r="C337" s="24">
        <v>250</v>
      </c>
      <c r="D337" s="34" t="s">
        <v>402</v>
      </c>
      <c r="E337" s="34" t="s">
        <v>403</v>
      </c>
      <c r="F337" s="34" t="s">
        <v>403</v>
      </c>
      <c r="G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</row>
    <row r="338" spans="1:209" s="32" customFormat="1" x14ac:dyDescent="0.25">
      <c r="A338" s="105"/>
      <c r="B338" s="106"/>
      <c r="C338" s="55"/>
      <c r="D338" s="19"/>
      <c r="E338" s="19"/>
      <c r="F338" s="19"/>
      <c r="G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</row>
    <row r="339" spans="1:209" s="32" customFormat="1" x14ac:dyDescent="0.25">
      <c r="A339" s="105"/>
      <c r="B339" s="113"/>
      <c r="C339" s="114"/>
      <c r="D339" s="19"/>
      <c r="E339" s="19"/>
      <c r="F339" s="19"/>
      <c r="G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</row>
    <row r="340" spans="1:209" s="32" customFormat="1" x14ac:dyDescent="0.25">
      <c r="A340" s="105"/>
      <c r="B340" s="113"/>
      <c r="C340" s="114"/>
      <c r="D340" s="19"/>
      <c r="E340" s="19"/>
      <c r="F340" s="19"/>
      <c r="G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</row>
    <row r="341" spans="1:209" s="32" customFormat="1" x14ac:dyDescent="0.25">
      <c r="A341" s="105"/>
      <c r="B341" s="113"/>
      <c r="C341" s="114"/>
      <c r="D341" s="19"/>
      <c r="E341" s="19"/>
      <c r="F341" s="19"/>
      <c r="G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</row>
    <row r="342" spans="1:209" s="32" customFormat="1" ht="38.25" x14ac:dyDescent="0.25">
      <c r="A342" s="148" t="s">
        <v>387</v>
      </c>
      <c r="B342" s="149" t="s">
        <v>1</v>
      </c>
      <c r="C342" s="109" t="s">
        <v>433</v>
      </c>
      <c r="D342" s="109" t="s">
        <v>3</v>
      </c>
      <c r="E342" s="109" t="s">
        <v>4</v>
      </c>
      <c r="F342" s="109" t="s">
        <v>5</v>
      </c>
      <c r="G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</row>
    <row r="343" spans="1:209" s="32" customFormat="1" ht="38.25" x14ac:dyDescent="0.25">
      <c r="A343" s="78" t="s">
        <v>434</v>
      </c>
      <c r="B343" s="108" t="s">
        <v>435</v>
      </c>
      <c r="C343" s="18">
        <v>24555</v>
      </c>
      <c r="D343" s="109" t="s">
        <v>436</v>
      </c>
      <c r="E343" s="150"/>
      <c r="F343" s="150"/>
      <c r="G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</row>
    <row r="344" spans="1:209" s="156" customFormat="1" x14ac:dyDescent="0.25">
      <c r="A344" s="151" t="s">
        <v>437</v>
      </c>
      <c r="B344" s="152" t="s">
        <v>438</v>
      </c>
      <c r="C344" s="153">
        <v>2530</v>
      </c>
      <c r="D344" s="153" t="s">
        <v>436</v>
      </c>
      <c r="E344" s="154" t="s">
        <v>178</v>
      </c>
      <c r="F344" s="154" t="s">
        <v>179</v>
      </c>
      <c r="G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  <c r="CW344" s="155"/>
      <c r="CX344" s="155"/>
      <c r="CY344" s="155"/>
      <c r="CZ344" s="155"/>
      <c r="DA344" s="155"/>
      <c r="DB344" s="155"/>
      <c r="DC344" s="155"/>
      <c r="DD344" s="155"/>
      <c r="DE344" s="155"/>
      <c r="DF344" s="155"/>
      <c r="DG344" s="155"/>
      <c r="DH344" s="155"/>
      <c r="DI344" s="155"/>
      <c r="DJ344" s="155"/>
      <c r="DK344" s="155"/>
      <c r="DL344" s="155"/>
      <c r="DM344" s="155"/>
      <c r="DN344" s="155"/>
      <c r="DO344" s="155"/>
      <c r="DP344" s="155"/>
      <c r="DQ344" s="155"/>
      <c r="DR344" s="155"/>
      <c r="DS344" s="155"/>
      <c r="DT344" s="155"/>
      <c r="DU344" s="155"/>
      <c r="DV344" s="155"/>
      <c r="DW344" s="155"/>
      <c r="DX344" s="155"/>
      <c r="DY344" s="155"/>
      <c r="DZ344" s="155"/>
      <c r="EA344" s="155"/>
      <c r="EB344" s="155"/>
      <c r="EC344" s="155"/>
      <c r="ED344" s="155"/>
      <c r="EE344" s="155"/>
      <c r="EF344" s="155"/>
      <c r="EG344" s="155"/>
      <c r="EH344" s="155"/>
      <c r="EI344" s="155"/>
      <c r="EJ344" s="155"/>
      <c r="EK344" s="155"/>
      <c r="EL344" s="155"/>
      <c r="EM344" s="155"/>
      <c r="EN344" s="155"/>
      <c r="EO344" s="155"/>
      <c r="EP344" s="155"/>
      <c r="EQ344" s="155"/>
      <c r="ER344" s="155"/>
      <c r="ES344" s="155"/>
      <c r="ET344" s="155"/>
      <c r="EU344" s="155"/>
      <c r="EV344" s="155"/>
      <c r="EW344" s="155"/>
      <c r="EX344" s="155"/>
      <c r="EY344" s="155"/>
      <c r="EZ344" s="155"/>
      <c r="FA344" s="155"/>
      <c r="FB344" s="155"/>
      <c r="FC344" s="155"/>
      <c r="FD344" s="155"/>
      <c r="FE344" s="155"/>
      <c r="FF344" s="155"/>
      <c r="FG344" s="155"/>
      <c r="FH344" s="155"/>
      <c r="FI344" s="155"/>
      <c r="FJ344" s="155"/>
      <c r="FK344" s="155"/>
      <c r="FL344" s="155"/>
      <c r="FM344" s="155"/>
      <c r="FN344" s="155"/>
      <c r="FO344" s="155"/>
      <c r="FP344" s="155"/>
      <c r="FQ344" s="155"/>
      <c r="FR344" s="155"/>
      <c r="FS344" s="155"/>
      <c r="FT344" s="155"/>
      <c r="FU344" s="155"/>
      <c r="FV344" s="155"/>
      <c r="FW344" s="155"/>
      <c r="FX344" s="155"/>
      <c r="FY344" s="155"/>
      <c r="FZ344" s="155"/>
      <c r="GA344" s="155"/>
      <c r="GB344" s="155"/>
      <c r="GC344" s="155"/>
      <c r="GD344" s="155"/>
      <c r="GE344" s="155"/>
      <c r="GF344" s="155"/>
      <c r="GG344" s="155"/>
      <c r="GH344" s="155"/>
      <c r="GI344" s="155"/>
      <c r="GJ344" s="155"/>
      <c r="GK344" s="155"/>
      <c r="GL344" s="155"/>
      <c r="GM344" s="155"/>
      <c r="GN344" s="155"/>
      <c r="GO344" s="155"/>
      <c r="GP344" s="155"/>
      <c r="GQ344" s="155"/>
      <c r="GR344" s="155"/>
      <c r="GS344" s="155"/>
      <c r="GT344" s="155"/>
      <c r="GU344" s="155"/>
      <c r="GV344" s="155"/>
      <c r="GW344" s="155"/>
      <c r="GX344" s="155"/>
      <c r="GY344" s="155"/>
      <c r="GZ344" s="155"/>
      <c r="HA344" s="155"/>
    </row>
    <row r="345" spans="1:209" s="156" customFormat="1" x14ac:dyDescent="0.25">
      <c r="A345" s="151" t="s">
        <v>439</v>
      </c>
      <c r="B345" s="152" t="s">
        <v>440</v>
      </c>
      <c r="C345" s="153">
        <v>123</v>
      </c>
      <c r="D345" s="153" t="s">
        <v>436</v>
      </c>
      <c r="E345" s="154" t="s">
        <v>178</v>
      </c>
      <c r="F345" s="154" t="s">
        <v>179</v>
      </c>
      <c r="G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  <c r="CW345" s="155"/>
      <c r="CX345" s="155"/>
      <c r="CY345" s="155"/>
      <c r="CZ345" s="155"/>
      <c r="DA345" s="155"/>
      <c r="DB345" s="155"/>
      <c r="DC345" s="155"/>
      <c r="DD345" s="155"/>
      <c r="DE345" s="155"/>
      <c r="DF345" s="155"/>
      <c r="DG345" s="155"/>
      <c r="DH345" s="155"/>
      <c r="DI345" s="155"/>
      <c r="DJ345" s="155"/>
      <c r="DK345" s="155"/>
      <c r="DL345" s="155"/>
      <c r="DM345" s="155"/>
      <c r="DN345" s="155"/>
      <c r="DO345" s="155"/>
      <c r="DP345" s="155"/>
      <c r="DQ345" s="155"/>
      <c r="DR345" s="155"/>
      <c r="DS345" s="155"/>
      <c r="DT345" s="155"/>
      <c r="DU345" s="155"/>
      <c r="DV345" s="155"/>
      <c r="DW345" s="155"/>
      <c r="DX345" s="155"/>
      <c r="DY345" s="155"/>
      <c r="DZ345" s="155"/>
      <c r="EA345" s="155"/>
      <c r="EB345" s="155"/>
      <c r="EC345" s="155"/>
      <c r="ED345" s="155"/>
      <c r="EE345" s="155"/>
      <c r="EF345" s="155"/>
      <c r="EG345" s="155"/>
      <c r="EH345" s="155"/>
      <c r="EI345" s="155"/>
      <c r="EJ345" s="155"/>
      <c r="EK345" s="155"/>
      <c r="EL345" s="155"/>
      <c r="EM345" s="155"/>
      <c r="EN345" s="155"/>
      <c r="EO345" s="155"/>
      <c r="EP345" s="155"/>
      <c r="EQ345" s="155"/>
      <c r="ER345" s="155"/>
      <c r="ES345" s="155"/>
      <c r="ET345" s="155"/>
      <c r="EU345" s="155"/>
      <c r="EV345" s="155"/>
      <c r="EW345" s="155"/>
      <c r="EX345" s="155"/>
      <c r="EY345" s="155"/>
      <c r="EZ345" s="155"/>
      <c r="FA345" s="155"/>
      <c r="FB345" s="155"/>
      <c r="FC345" s="155"/>
      <c r="FD345" s="155"/>
      <c r="FE345" s="155"/>
      <c r="FF345" s="155"/>
      <c r="FG345" s="155"/>
      <c r="FH345" s="155"/>
      <c r="FI345" s="155"/>
      <c r="FJ345" s="155"/>
      <c r="FK345" s="155"/>
      <c r="FL345" s="155"/>
      <c r="FM345" s="155"/>
      <c r="FN345" s="155"/>
      <c r="FO345" s="155"/>
      <c r="FP345" s="155"/>
      <c r="FQ345" s="155"/>
      <c r="FR345" s="155"/>
      <c r="FS345" s="155"/>
      <c r="FT345" s="155"/>
      <c r="FU345" s="155"/>
      <c r="FV345" s="155"/>
      <c r="FW345" s="155"/>
      <c r="FX345" s="155"/>
      <c r="FY345" s="155"/>
      <c r="FZ345" s="155"/>
      <c r="GA345" s="155"/>
      <c r="GB345" s="155"/>
      <c r="GC345" s="155"/>
      <c r="GD345" s="155"/>
      <c r="GE345" s="155"/>
      <c r="GF345" s="155"/>
      <c r="GG345" s="155"/>
      <c r="GH345" s="155"/>
      <c r="GI345" s="155"/>
      <c r="GJ345" s="155"/>
      <c r="GK345" s="155"/>
      <c r="GL345" s="155"/>
      <c r="GM345" s="155"/>
      <c r="GN345" s="155"/>
      <c r="GO345" s="155"/>
      <c r="GP345" s="155"/>
      <c r="GQ345" s="155"/>
      <c r="GR345" s="155"/>
      <c r="GS345" s="155"/>
      <c r="GT345" s="155"/>
      <c r="GU345" s="155"/>
      <c r="GV345" s="155"/>
      <c r="GW345" s="155"/>
      <c r="GX345" s="155"/>
      <c r="GY345" s="155"/>
      <c r="GZ345" s="155"/>
      <c r="HA345" s="155"/>
    </row>
    <row r="346" spans="1:209" s="156" customFormat="1" x14ac:dyDescent="0.25">
      <c r="A346" s="151" t="s">
        <v>441</v>
      </c>
      <c r="B346" s="152" t="s">
        <v>435</v>
      </c>
      <c r="C346" s="153">
        <v>2000</v>
      </c>
      <c r="D346" s="153" t="s">
        <v>436</v>
      </c>
      <c r="E346" s="154" t="s">
        <v>178</v>
      </c>
      <c r="F346" s="154" t="s">
        <v>179</v>
      </c>
      <c r="G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  <c r="CW346" s="155"/>
      <c r="CX346" s="155"/>
      <c r="CY346" s="155"/>
      <c r="CZ346" s="155"/>
      <c r="DA346" s="155"/>
      <c r="DB346" s="155"/>
      <c r="DC346" s="155"/>
      <c r="DD346" s="155"/>
      <c r="DE346" s="155"/>
      <c r="DF346" s="155"/>
      <c r="DG346" s="155"/>
      <c r="DH346" s="155"/>
      <c r="DI346" s="155"/>
      <c r="DJ346" s="155"/>
      <c r="DK346" s="155"/>
      <c r="DL346" s="155"/>
      <c r="DM346" s="155"/>
      <c r="DN346" s="155"/>
      <c r="DO346" s="155"/>
      <c r="DP346" s="155"/>
      <c r="DQ346" s="155"/>
      <c r="DR346" s="155"/>
      <c r="DS346" s="155"/>
      <c r="DT346" s="155"/>
      <c r="DU346" s="155"/>
      <c r="DV346" s="155"/>
      <c r="DW346" s="155"/>
      <c r="DX346" s="155"/>
      <c r="DY346" s="155"/>
      <c r="DZ346" s="155"/>
      <c r="EA346" s="155"/>
      <c r="EB346" s="155"/>
      <c r="EC346" s="155"/>
      <c r="ED346" s="155"/>
      <c r="EE346" s="155"/>
      <c r="EF346" s="155"/>
      <c r="EG346" s="155"/>
      <c r="EH346" s="155"/>
      <c r="EI346" s="155"/>
      <c r="EJ346" s="155"/>
      <c r="EK346" s="155"/>
      <c r="EL346" s="155"/>
      <c r="EM346" s="155"/>
      <c r="EN346" s="155"/>
      <c r="EO346" s="155"/>
      <c r="EP346" s="155"/>
      <c r="EQ346" s="155"/>
      <c r="ER346" s="155"/>
      <c r="ES346" s="155"/>
      <c r="ET346" s="155"/>
      <c r="EU346" s="155"/>
      <c r="EV346" s="155"/>
      <c r="EW346" s="155"/>
      <c r="EX346" s="155"/>
      <c r="EY346" s="155"/>
      <c r="EZ346" s="155"/>
      <c r="FA346" s="155"/>
      <c r="FB346" s="155"/>
      <c r="FC346" s="155"/>
      <c r="FD346" s="155"/>
      <c r="FE346" s="155"/>
      <c r="FF346" s="155"/>
      <c r="FG346" s="155"/>
      <c r="FH346" s="155"/>
      <c r="FI346" s="155"/>
      <c r="FJ346" s="155"/>
      <c r="FK346" s="155"/>
      <c r="FL346" s="155"/>
      <c r="FM346" s="155"/>
      <c r="FN346" s="155"/>
      <c r="FO346" s="155"/>
      <c r="FP346" s="155"/>
      <c r="FQ346" s="155"/>
      <c r="FR346" s="155"/>
      <c r="FS346" s="155"/>
      <c r="FT346" s="155"/>
      <c r="FU346" s="155"/>
      <c r="FV346" s="155"/>
      <c r="FW346" s="155"/>
      <c r="FX346" s="155"/>
      <c r="FY346" s="155"/>
      <c r="FZ346" s="155"/>
      <c r="GA346" s="155"/>
      <c r="GB346" s="155"/>
      <c r="GC346" s="155"/>
      <c r="GD346" s="155"/>
      <c r="GE346" s="155"/>
      <c r="GF346" s="155"/>
      <c r="GG346" s="155"/>
      <c r="GH346" s="155"/>
      <c r="GI346" s="155"/>
      <c r="GJ346" s="155"/>
      <c r="GK346" s="155"/>
      <c r="GL346" s="155"/>
      <c r="GM346" s="155"/>
      <c r="GN346" s="155"/>
      <c r="GO346" s="155"/>
      <c r="GP346" s="155"/>
      <c r="GQ346" s="155"/>
      <c r="GR346" s="155"/>
      <c r="GS346" s="155"/>
      <c r="GT346" s="155"/>
      <c r="GU346" s="155"/>
      <c r="GV346" s="155"/>
      <c r="GW346" s="155"/>
      <c r="GX346" s="155"/>
      <c r="GY346" s="155"/>
      <c r="GZ346" s="155"/>
      <c r="HA346" s="155"/>
    </row>
    <row r="347" spans="1:209" s="156" customFormat="1" x14ac:dyDescent="0.25">
      <c r="A347" s="151" t="s">
        <v>442</v>
      </c>
      <c r="B347" s="152" t="s">
        <v>435</v>
      </c>
      <c r="C347" s="153">
        <v>666</v>
      </c>
      <c r="D347" s="153" t="s">
        <v>436</v>
      </c>
      <c r="E347" s="154" t="s">
        <v>178</v>
      </c>
      <c r="F347" s="154" t="s">
        <v>179</v>
      </c>
      <c r="G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  <c r="CW347" s="155"/>
      <c r="CX347" s="155"/>
      <c r="CY347" s="155"/>
      <c r="CZ347" s="155"/>
      <c r="DA347" s="155"/>
      <c r="DB347" s="155"/>
      <c r="DC347" s="155"/>
      <c r="DD347" s="155"/>
      <c r="DE347" s="155"/>
      <c r="DF347" s="155"/>
      <c r="DG347" s="155"/>
      <c r="DH347" s="155"/>
      <c r="DI347" s="155"/>
      <c r="DJ347" s="155"/>
      <c r="DK347" s="155"/>
      <c r="DL347" s="155"/>
      <c r="DM347" s="155"/>
      <c r="DN347" s="155"/>
      <c r="DO347" s="155"/>
      <c r="DP347" s="155"/>
      <c r="DQ347" s="155"/>
      <c r="DR347" s="155"/>
      <c r="DS347" s="155"/>
      <c r="DT347" s="155"/>
      <c r="DU347" s="155"/>
      <c r="DV347" s="155"/>
      <c r="DW347" s="155"/>
      <c r="DX347" s="155"/>
      <c r="DY347" s="155"/>
      <c r="DZ347" s="155"/>
      <c r="EA347" s="155"/>
      <c r="EB347" s="155"/>
      <c r="EC347" s="155"/>
      <c r="ED347" s="155"/>
      <c r="EE347" s="155"/>
      <c r="EF347" s="155"/>
      <c r="EG347" s="155"/>
      <c r="EH347" s="155"/>
      <c r="EI347" s="155"/>
      <c r="EJ347" s="155"/>
      <c r="EK347" s="155"/>
      <c r="EL347" s="155"/>
      <c r="EM347" s="155"/>
      <c r="EN347" s="155"/>
      <c r="EO347" s="155"/>
      <c r="EP347" s="155"/>
      <c r="EQ347" s="155"/>
      <c r="ER347" s="155"/>
      <c r="ES347" s="155"/>
      <c r="ET347" s="155"/>
      <c r="EU347" s="155"/>
      <c r="EV347" s="155"/>
      <c r="EW347" s="155"/>
      <c r="EX347" s="155"/>
      <c r="EY347" s="155"/>
      <c r="EZ347" s="155"/>
      <c r="FA347" s="155"/>
      <c r="FB347" s="155"/>
      <c r="FC347" s="155"/>
      <c r="FD347" s="155"/>
      <c r="FE347" s="155"/>
      <c r="FF347" s="155"/>
      <c r="FG347" s="155"/>
      <c r="FH347" s="155"/>
      <c r="FI347" s="155"/>
      <c r="FJ347" s="155"/>
      <c r="FK347" s="155"/>
      <c r="FL347" s="155"/>
      <c r="FM347" s="155"/>
      <c r="FN347" s="155"/>
      <c r="FO347" s="155"/>
      <c r="FP347" s="155"/>
      <c r="FQ347" s="155"/>
      <c r="FR347" s="155"/>
      <c r="FS347" s="155"/>
      <c r="FT347" s="155"/>
      <c r="FU347" s="155"/>
      <c r="FV347" s="155"/>
      <c r="FW347" s="155"/>
      <c r="FX347" s="155"/>
      <c r="FY347" s="155"/>
      <c r="FZ347" s="155"/>
      <c r="GA347" s="155"/>
      <c r="GB347" s="155"/>
      <c r="GC347" s="155"/>
      <c r="GD347" s="155"/>
      <c r="GE347" s="155"/>
      <c r="GF347" s="155"/>
      <c r="GG347" s="155"/>
      <c r="GH347" s="155"/>
      <c r="GI347" s="155"/>
      <c r="GJ347" s="155"/>
      <c r="GK347" s="155"/>
      <c r="GL347" s="155"/>
      <c r="GM347" s="155"/>
      <c r="GN347" s="155"/>
      <c r="GO347" s="155"/>
      <c r="GP347" s="155"/>
      <c r="GQ347" s="155"/>
      <c r="GR347" s="155"/>
      <c r="GS347" s="155"/>
      <c r="GT347" s="155"/>
      <c r="GU347" s="155"/>
      <c r="GV347" s="155"/>
      <c r="GW347" s="155"/>
      <c r="GX347" s="155"/>
      <c r="GY347" s="155"/>
      <c r="GZ347" s="155"/>
      <c r="HA347" s="155"/>
    </row>
    <row r="348" spans="1:209" s="156" customFormat="1" x14ac:dyDescent="0.25">
      <c r="A348" s="151" t="s">
        <v>443</v>
      </c>
      <c r="B348" s="152" t="s">
        <v>435</v>
      </c>
      <c r="C348" s="153">
        <v>8800</v>
      </c>
      <c r="D348" s="153" t="s">
        <v>436</v>
      </c>
      <c r="E348" s="154" t="s">
        <v>178</v>
      </c>
      <c r="F348" s="154" t="s">
        <v>179</v>
      </c>
      <c r="G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  <c r="CW348" s="155"/>
      <c r="CX348" s="155"/>
      <c r="CY348" s="155"/>
      <c r="CZ348" s="155"/>
      <c r="DA348" s="155"/>
      <c r="DB348" s="155"/>
      <c r="DC348" s="155"/>
      <c r="DD348" s="155"/>
      <c r="DE348" s="155"/>
      <c r="DF348" s="155"/>
      <c r="DG348" s="155"/>
      <c r="DH348" s="155"/>
      <c r="DI348" s="155"/>
      <c r="DJ348" s="155"/>
      <c r="DK348" s="155"/>
      <c r="DL348" s="155"/>
      <c r="DM348" s="155"/>
      <c r="DN348" s="155"/>
      <c r="DO348" s="155"/>
      <c r="DP348" s="155"/>
      <c r="DQ348" s="155"/>
      <c r="DR348" s="155"/>
      <c r="DS348" s="155"/>
      <c r="DT348" s="155"/>
      <c r="DU348" s="155"/>
      <c r="DV348" s="155"/>
      <c r="DW348" s="155"/>
      <c r="DX348" s="155"/>
      <c r="DY348" s="155"/>
      <c r="DZ348" s="155"/>
      <c r="EA348" s="155"/>
      <c r="EB348" s="155"/>
      <c r="EC348" s="155"/>
      <c r="ED348" s="155"/>
      <c r="EE348" s="155"/>
      <c r="EF348" s="155"/>
      <c r="EG348" s="155"/>
      <c r="EH348" s="155"/>
      <c r="EI348" s="155"/>
      <c r="EJ348" s="155"/>
      <c r="EK348" s="155"/>
      <c r="EL348" s="155"/>
      <c r="EM348" s="155"/>
      <c r="EN348" s="155"/>
      <c r="EO348" s="155"/>
      <c r="EP348" s="155"/>
      <c r="EQ348" s="155"/>
      <c r="ER348" s="155"/>
      <c r="ES348" s="155"/>
      <c r="ET348" s="155"/>
      <c r="EU348" s="155"/>
      <c r="EV348" s="155"/>
      <c r="EW348" s="155"/>
      <c r="EX348" s="155"/>
      <c r="EY348" s="155"/>
      <c r="EZ348" s="155"/>
      <c r="FA348" s="155"/>
      <c r="FB348" s="155"/>
      <c r="FC348" s="155"/>
      <c r="FD348" s="155"/>
      <c r="FE348" s="155"/>
      <c r="FF348" s="155"/>
      <c r="FG348" s="155"/>
      <c r="FH348" s="155"/>
      <c r="FI348" s="155"/>
      <c r="FJ348" s="155"/>
      <c r="FK348" s="155"/>
      <c r="FL348" s="155"/>
      <c r="FM348" s="155"/>
      <c r="FN348" s="155"/>
      <c r="FO348" s="155"/>
      <c r="FP348" s="155"/>
      <c r="FQ348" s="155"/>
      <c r="FR348" s="155"/>
      <c r="FS348" s="155"/>
      <c r="FT348" s="155"/>
      <c r="FU348" s="155"/>
      <c r="FV348" s="155"/>
      <c r="FW348" s="155"/>
      <c r="FX348" s="155"/>
      <c r="FY348" s="155"/>
      <c r="FZ348" s="155"/>
      <c r="GA348" s="155"/>
      <c r="GB348" s="155"/>
      <c r="GC348" s="155"/>
      <c r="GD348" s="155"/>
      <c r="GE348" s="155"/>
      <c r="GF348" s="155"/>
      <c r="GG348" s="155"/>
      <c r="GH348" s="155"/>
      <c r="GI348" s="155"/>
      <c r="GJ348" s="155"/>
      <c r="GK348" s="155"/>
      <c r="GL348" s="155"/>
      <c r="GM348" s="155"/>
      <c r="GN348" s="155"/>
      <c r="GO348" s="155"/>
      <c r="GP348" s="155"/>
      <c r="GQ348" s="155"/>
      <c r="GR348" s="155"/>
      <c r="GS348" s="155"/>
      <c r="GT348" s="155"/>
      <c r="GU348" s="155"/>
      <c r="GV348" s="155"/>
      <c r="GW348" s="155"/>
      <c r="GX348" s="155"/>
      <c r="GY348" s="155"/>
      <c r="GZ348" s="155"/>
      <c r="HA348" s="155"/>
    </row>
    <row r="349" spans="1:209" s="156" customFormat="1" ht="25.5" x14ac:dyDescent="0.25">
      <c r="A349" s="157" t="s">
        <v>444</v>
      </c>
      <c r="B349" s="158" t="s">
        <v>445</v>
      </c>
      <c r="C349" s="159">
        <f>1760+2770</f>
        <v>4530</v>
      </c>
      <c r="D349" s="159" t="s">
        <v>436</v>
      </c>
      <c r="E349" s="160" t="s">
        <v>178</v>
      </c>
      <c r="F349" s="160" t="s">
        <v>179</v>
      </c>
      <c r="G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  <c r="CW349" s="155"/>
      <c r="CX349" s="155"/>
      <c r="CY349" s="155"/>
      <c r="CZ349" s="155"/>
      <c r="DA349" s="155"/>
      <c r="DB349" s="155"/>
      <c r="DC349" s="155"/>
      <c r="DD349" s="155"/>
      <c r="DE349" s="155"/>
      <c r="DF349" s="155"/>
      <c r="DG349" s="155"/>
      <c r="DH349" s="155"/>
      <c r="DI349" s="155"/>
      <c r="DJ349" s="155"/>
      <c r="DK349" s="155"/>
      <c r="DL349" s="155"/>
      <c r="DM349" s="155"/>
      <c r="DN349" s="155"/>
      <c r="DO349" s="155"/>
      <c r="DP349" s="155"/>
      <c r="DQ349" s="155"/>
      <c r="DR349" s="155"/>
      <c r="DS349" s="155"/>
      <c r="DT349" s="155"/>
      <c r="DU349" s="155"/>
      <c r="DV349" s="155"/>
      <c r="DW349" s="155"/>
      <c r="DX349" s="155"/>
      <c r="DY349" s="155"/>
      <c r="DZ349" s="155"/>
      <c r="EA349" s="155"/>
      <c r="EB349" s="155"/>
      <c r="EC349" s="155"/>
      <c r="ED349" s="155"/>
      <c r="EE349" s="155"/>
      <c r="EF349" s="155"/>
      <c r="EG349" s="155"/>
      <c r="EH349" s="155"/>
      <c r="EI349" s="155"/>
      <c r="EJ349" s="155"/>
      <c r="EK349" s="155"/>
      <c r="EL349" s="155"/>
      <c r="EM349" s="155"/>
      <c r="EN349" s="155"/>
      <c r="EO349" s="155"/>
      <c r="EP349" s="155"/>
      <c r="EQ349" s="155"/>
      <c r="ER349" s="155"/>
      <c r="ES349" s="155"/>
      <c r="ET349" s="155"/>
      <c r="EU349" s="155"/>
      <c r="EV349" s="155"/>
      <c r="EW349" s="155"/>
      <c r="EX349" s="155"/>
      <c r="EY349" s="155"/>
      <c r="EZ349" s="155"/>
      <c r="FA349" s="155"/>
      <c r="FB349" s="155"/>
      <c r="FC349" s="155"/>
      <c r="FD349" s="155"/>
      <c r="FE349" s="155"/>
      <c r="FF349" s="155"/>
      <c r="FG349" s="155"/>
      <c r="FH349" s="155"/>
      <c r="FI349" s="155"/>
      <c r="FJ349" s="155"/>
      <c r="FK349" s="155"/>
      <c r="FL349" s="155"/>
      <c r="FM349" s="155"/>
      <c r="FN349" s="155"/>
      <c r="FO349" s="155"/>
      <c r="FP349" s="155"/>
      <c r="FQ349" s="155"/>
      <c r="FR349" s="155"/>
      <c r="FS349" s="155"/>
      <c r="FT349" s="155"/>
      <c r="FU349" s="155"/>
      <c r="FV349" s="155"/>
      <c r="FW349" s="155"/>
      <c r="FX349" s="155"/>
      <c r="FY349" s="155"/>
      <c r="FZ349" s="155"/>
      <c r="GA349" s="155"/>
      <c r="GB349" s="155"/>
      <c r="GC349" s="155"/>
      <c r="GD349" s="155"/>
      <c r="GE349" s="155"/>
      <c r="GF349" s="155"/>
      <c r="GG349" s="155"/>
      <c r="GH349" s="155"/>
      <c r="GI349" s="155"/>
      <c r="GJ349" s="155"/>
      <c r="GK349" s="155"/>
      <c r="GL349" s="155"/>
      <c r="GM349" s="155"/>
      <c r="GN349" s="155"/>
      <c r="GO349" s="155"/>
      <c r="GP349" s="155"/>
      <c r="GQ349" s="155"/>
      <c r="GR349" s="155"/>
      <c r="GS349" s="155"/>
      <c r="GT349" s="155"/>
      <c r="GU349" s="155"/>
      <c r="GV349" s="155"/>
      <c r="GW349" s="155"/>
      <c r="GX349" s="155"/>
      <c r="GY349" s="155"/>
      <c r="GZ349" s="155"/>
      <c r="HA349" s="155"/>
    </row>
    <row r="350" spans="1:209" s="156" customFormat="1" ht="25.5" x14ac:dyDescent="0.25">
      <c r="A350" s="161" t="s">
        <v>446</v>
      </c>
      <c r="B350" s="152"/>
      <c r="C350" s="153"/>
      <c r="D350" s="153"/>
      <c r="E350" s="154"/>
      <c r="F350" s="154"/>
      <c r="G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  <c r="CW350" s="155"/>
      <c r="CX350" s="155"/>
      <c r="CY350" s="155"/>
      <c r="CZ350" s="155"/>
      <c r="DA350" s="155"/>
      <c r="DB350" s="155"/>
      <c r="DC350" s="155"/>
      <c r="DD350" s="155"/>
      <c r="DE350" s="155"/>
      <c r="DF350" s="155"/>
      <c r="DG350" s="155"/>
      <c r="DH350" s="155"/>
      <c r="DI350" s="155"/>
      <c r="DJ350" s="155"/>
      <c r="DK350" s="155"/>
      <c r="DL350" s="155"/>
      <c r="DM350" s="155"/>
      <c r="DN350" s="155"/>
      <c r="DO350" s="155"/>
      <c r="DP350" s="155"/>
      <c r="DQ350" s="155"/>
      <c r="DR350" s="155"/>
      <c r="DS350" s="155"/>
      <c r="DT350" s="155"/>
      <c r="DU350" s="155"/>
      <c r="DV350" s="155"/>
      <c r="DW350" s="155"/>
      <c r="DX350" s="155"/>
      <c r="DY350" s="155"/>
      <c r="DZ350" s="155"/>
      <c r="EA350" s="155"/>
      <c r="EB350" s="155"/>
      <c r="EC350" s="155"/>
      <c r="ED350" s="155"/>
      <c r="EE350" s="155"/>
      <c r="EF350" s="155"/>
      <c r="EG350" s="155"/>
      <c r="EH350" s="155"/>
      <c r="EI350" s="155"/>
      <c r="EJ350" s="155"/>
      <c r="EK350" s="155"/>
      <c r="EL350" s="155"/>
      <c r="EM350" s="155"/>
      <c r="EN350" s="155"/>
      <c r="EO350" s="155"/>
      <c r="EP350" s="155"/>
      <c r="EQ350" s="155"/>
      <c r="ER350" s="155"/>
      <c r="ES350" s="155"/>
      <c r="ET350" s="155"/>
      <c r="EU350" s="155"/>
      <c r="EV350" s="155"/>
      <c r="EW350" s="155"/>
      <c r="EX350" s="155"/>
      <c r="EY350" s="155"/>
      <c r="EZ350" s="155"/>
      <c r="FA350" s="155"/>
      <c r="FB350" s="155"/>
      <c r="FC350" s="155"/>
      <c r="FD350" s="155"/>
      <c r="FE350" s="155"/>
      <c r="FF350" s="155"/>
      <c r="FG350" s="155"/>
      <c r="FH350" s="155"/>
      <c r="FI350" s="155"/>
      <c r="FJ350" s="155"/>
      <c r="FK350" s="155"/>
      <c r="FL350" s="155"/>
      <c r="FM350" s="155"/>
      <c r="FN350" s="155"/>
      <c r="FO350" s="155"/>
      <c r="FP350" s="155"/>
      <c r="FQ350" s="155"/>
      <c r="FR350" s="155"/>
      <c r="FS350" s="155"/>
      <c r="FT350" s="155"/>
      <c r="FU350" s="155"/>
      <c r="FV350" s="155"/>
      <c r="FW350" s="155"/>
      <c r="FX350" s="155"/>
      <c r="FY350" s="155"/>
      <c r="FZ350" s="155"/>
      <c r="GA350" s="155"/>
      <c r="GB350" s="155"/>
      <c r="GC350" s="155"/>
      <c r="GD350" s="155"/>
      <c r="GE350" s="155"/>
      <c r="GF350" s="155"/>
      <c r="GG350" s="155"/>
      <c r="GH350" s="155"/>
      <c r="GI350" s="155"/>
      <c r="GJ350" s="155"/>
      <c r="GK350" s="155"/>
      <c r="GL350" s="155"/>
      <c r="GM350" s="155"/>
      <c r="GN350" s="155"/>
      <c r="GO350" s="155"/>
      <c r="GP350" s="155"/>
      <c r="GQ350" s="155"/>
      <c r="GR350" s="155"/>
      <c r="GS350" s="155"/>
      <c r="GT350" s="155"/>
      <c r="GU350" s="155"/>
      <c r="GV350" s="155"/>
      <c r="GW350" s="155"/>
      <c r="GX350" s="155"/>
      <c r="GY350" s="155"/>
      <c r="GZ350" s="155"/>
      <c r="HA350" s="155"/>
    </row>
    <row r="351" spans="1:209" s="32" customFormat="1" ht="60" x14ac:dyDescent="0.25">
      <c r="A351" s="162" t="s">
        <v>447</v>
      </c>
      <c r="B351" s="163" t="s">
        <v>448</v>
      </c>
      <c r="C351" s="3">
        <v>49100</v>
      </c>
      <c r="D351" s="164" t="s">
        <v>436</v>
      </c>
      <c r="E351" s="165" t="s">
        <v>178</v>
      </c>
      <c r="F351" s="165" t="s">
        <v>179</v>
      </c>
      <c r="G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</row>
    <row r="352" spans="1:209" s="32" customFormat="1" ht="27.75" customHeight="1" x14ac:dyDescent="0.25">
      <c r="A352" s="42" t="s">
        <v>449</v>
      </c>
      <c r="B352" s="63" t="s">
        <v>450</v>
      </c>
      <c r="C352" s="35">
        <v>600</v>
      </c>
      <c r="D352" s="110" t="s">
        <v>436</v>
      </c>
      <c r="E352" s="166" t="s">
        <v>215</v>
      </c>
      <c r="F352" s="166" t="s">
        <v>214</v>
      </c>
      <c r="G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</row>
    <row r="353" spans="1:110" x14ac:dyDescent="0.25">
      <c r="A353" s="33" t="s">
        <v>451</v>
      </c>
      <c r="B353" s="59"/>
      <c r="C353" s="29">
        <v>1090</v>
      </c>
      <c r="D353" s="110" t="s">
        <v>436</v>
      </c>
      <c r="E353" s="31" t="s">
        <v>214</v>
      </c>
      <c r="F353" s="31" t="s">
        <v>214</v>
      </c>
      <c r="G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</row>
    <row r="354" spans="1:110" x14ac:dyDescent="0.25">
      <c r="A354" s="33" t="s">
        <v>452</v>
      </c>
      <c r="B354" s="59" t="s">
        <v>453</v>
      </c>
      <c r="C354" s="29">
        <v>3600</v>
      </c>
      <c r="D354" s="110" t="s">
        <v>436</v>
      </c>
      <c r="E354" s="31" t="s">
        <v>214</v>
      </c>
      <c r="F354" s="31" t="s">
        <v>214</v>
      </c>
      <c r="G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</row>
    <row r="355" spans="1:110" x14ac:dyDescent="0.25">
      <c r="A355" s="33" t="s">
        <v>454</v>
      </c>
      <c r="B355" s="59" t="s">
        <v>453</v>
      </c>
      <c r="C355" s="29">
        <v>28000</v>
      </c>
      <c r="D355" s="110" t="s">
        <v>436</v>
      </c>
      <c r="E355" s="31" t="s">
        <v>455</v>
      </c>
      <c r="F355" s="31" t="s">
        <v>455</v>
      </c>
      <c r="G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</row>
    <row r="356" spans="1:110" x14ac:dyDescent="0.25">
      <c r="A356" s="33" t="s">
        <v>456</v>
      </c>
      <c r="B356" s="59" t="s">
        <v>453</v>
      </c>
      <c r="C356" s="29">
        <v>11345</v>
      </c>
      <c r="D356" s="110" t="s">
        <v>436</v>
      </c>
      <c r="E356" s="31" t="s">
        <v>136</v>
      </c>
      <c r="F356" s="31" t="s">
        <v>136</v>
      </c>
      <c r="G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</row>
    <row r="357" spans="1:110" ht="36" x14ac:dyDescent="0.25">
      <c r="A357" s="33" t="s">
        <v>457</v>
      </c>
      <c r="B357" s="59" t="s">
        <v>72</v>
      </c>
      <c r="C357" s="29">
        <v>2200</v>
      </c>
      <c r="D357" s="110" t="s">
        <v>436</v>
      </c>
      <c r="E357" s="59"/>
      <c r="F357" s="31"/>
      <c r="G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</row>
    <row r="358" spans="1:110" ht="60" x14ac:dyDescent="0.25">
      <c r="A358" s="33" t="s">
        <v>458</v>
      </c>
      <c r="B358" s="59" t="s">
        <v>459</v>
      </c>
      <c r="C358" s="29">
        <f>2500+1600*4</f>
        <v>8900</v>
      </c>
      <c r="D358" s="110" t="s">
        <v>460</v>
      </c>
      <c r="E358" s="59" t="s">
        <v>211</v>
      </c>
      <c r="F358" s="31" t="s">
        <v>211</v>
      </c>
      <c r="G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</row>
    <row r="359" spans="1:110" x14ac:dyDescent="0.25">
      <c r="A359" s="33"/>
      <c r="B359" s="59"/>
      <c r="C359" s="29"/>
      <c r="D359" s="110"/>
      <c r="E359" s="59"/>
      <c r="F359" s="31"/>
      <c r="G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</row>
    <row r="360" spans="1:110" x14ac:dyDescent="0.25">
      <c r="A360" s="33" t="s">
        <v>461</v>
      </c>
      <c r="B360" s="59" t="s">
        <v>462</v>
      </c>
      <c r="C360" s="29"/>
      <c r="D360" s="110" t="s">
        <v>436</v>
      </c>
      <c r="E360" s="31" t="s">
        <v>455</v>
      </c>
      <c r="F360" s="31" t="s">
        <v>455</v>
      </c>
      <c r="G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</row>
    <row r="361" spans="1:110" x14ac:dyDescent="0.25">
      <c r="A361" s="1" t="s">
        <v>463</v>
      </c>
      <c r="B361" s="59"/>
      <c r="C361" s="29"/>
      <c r="D361" s="110"/>
      <c r="E361" s="31"/>
      <c r="F361" s="31"/>
      <c r="G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</row>
    <row r="362" spans="1:110" ht="36" x14ac:dyDescent="0.25">
      <c r="A362" s="33" t="s">
        <v>464</v>
      </c>
      <c r="B362" s="59" t="s">
        <v>465</v>
      </c>
      <c r="C362" s="29">
        <v>24825</v>
      </c>
      <c r="D362" s="110" t="s">
        <v>436</v>
      </c>
      <c r="E362" s="31" t="s">
        <v>455</v>
      </c>
      <c r="F362" s="31" t="s">
        <v>455</v>
      </c>
      <c r="G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</row>
    <row r="363" spans="1:110" ht="36" x14ac:dyDescent="0.25">
      <c r="A363" s="33" t="s">
        <v>466</v>
      </c>
      <c r="B363" s="59" t="s">
        <v>465</v>
      </c>
      <c r="C363" s="29">
        <v>5500</v>
      </c>
      <c r="D363" s="110" t="s">
        <v>436</v>
      </c>
      <c r="E363" s="31" t="s">
        <v>210</v>
      </c>
      <c r="F363" s="31" t="s">
        <v>210</v>
      </c>
      <c r="G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</row>
    <row r="364" spans="1:110" x14ac:dyDescent="0.25">
      <c r="A364" s="1" t="s">
        <v>467</v>
      </c>
      <c r="B364" s="111"/>
      <c r="C364" s="79">
        <f>18360-5500</f>
        <v>12860</v>
      </c>
      <c r="D364" s="110"/>
      <c r="E364" s="31"/>
      <c r="F364" s="31"/>
      <c r="G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</row>
    <row r="365" spans="1:110" s="155" customFormat="1" ht="24" x14ac:dyDescent="0.25">
      <c r="A365" s="167" t="s">
        <v>468</v>
      </c>
      <c r="B365" s="168" t="s">
        <v>469</v>
      </c>
      <c r="C365" s="169"/>
      <c r="D365" s="110" t="s">
        <v>436</v>
      </c>
      <c r="E365" s="31" t="s">
        <v>470</v>
      </c>
      <c r="F365" s="31" t="s">
        <v>470</v>
      </c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56"/>
      <c r="AS365" s="156"/>
      <c r="AT365" s="156"/>
      <c r="AU365" s="156"/>
      <c r="AV365" s="156"/>
      <c r="AW365" s="156"/>
      <c r="AX365" s="156"/>
      <c r="AY365" s="156"/>
      <c r="AZ365" s="156"/>
      <c r="BA365" s="156"/>
      <c r="BB365" s="156"/>
      <c r="BC365" s="156"/>
      <c r="BD365" s="156"/>
      <c r="BE365" s="156"/>
      <c r="BF365" s="156"/>
      <c r="BG365" s="156"/>
      <c r="BH365" s="156"/>
      <c r="BI365" s="156"/>
      <c r="BJ365" s="156"/>
      <c r="BK365" s="156"/>
      <c r="BL365" s="156"/>
      <c r="BM365" s="156"/>
      <c r="BN365" s="156"/>
      <c r="BO365" s="156"/>
      <c r="BP365" s="156"/>
      <c r="BQ365" s="156"/>
      <c r="BR365" s="156"/>
      <c r="BS365" s="156"/>
      <c r="BT365" s="156"/>
      <c r="BU365" s="156"/>
      <c r="BV365" s="156"/>
      <c r="BW365" s="156"/>
      <c r="BX365" s="156"/>
      <c r="BY365" s="156"/>
      <c r="BZ365" s="156"/>
      <c r="CA365" s="156"/>
      <c r="CB365" s="156"/>
      <c r="CC365" s="156"/>
      <c r="CD365" s="156"/>
      <c r="CE365" s="156"/>
      <c r="CF365" s="156"/>
      <c r="CG365" s="156"/>
      <c r="CH365" s="156"/>
      <c r="CI365" s="156"/>
      <c r="CJ365" s="156"/>
      <c r="CK365" s="156"/>
      <c r="CL365" s="156"/>
      <c r="CM365" s="156"/>
      <c r="CN365" s="156"/>
      <c r="CO365" s="156"/>
      <c r="CP365" s="156"/>
      <c r="CQ365" s="156"/>
      <c r="CR365" s="156"/>
      <c r="CS365" s="156"/>
      <c r="CT365" s="156"/>
      <c r="CU365" s="156"/>
      <c r="CV365" s="156"/>
      <c r="CW365" s="156"/>
      <c r="CX365" s="156"/>
      <c r="CY365" s="156"/>
      <c r="CZ365" s="156"/>
      <c r="DA365" s="156"/>
      <c r="DB365" s="156"/>
      <c r="DC365" s="156"/>
      <c r="DD365" s="156"/>
      <c r="DE365" s="156"/>
      <c r="DF365" s="156"/>
    </row>
    <row r="366" spans="1:110" s="155" customFormat="1" ht="24" x14ac:dyDescent="0.25">
      <c r="A366" s="167" t="s">
        <v>471</v>
      </c>
      <c r="B366" s="168" t="s">
        <v>469</v>
      </c>
      <c r="C366" s="169"/>
      <c r="D366" s="110" t="s">
        <v>436</v>
      </c>
      <c r="E366" s="31" t="s">
        <v>470</v>
      </c>
      <c r="F366" s="31" t="s">
        <v>470</v>
      </c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  <c r="AH366" s="156"/>
      <c r="AI366" s="156"/>
      <c r="AJ366" s="156"/>
      <c r="AK366" s="156"/>
      <c r="AL366" s="156"/>
      <c r="AM366" s="156"/>
      <c r="AN366" s="156"/>
      <c r="AO366" s="156"/>
      <c r="AP366" s="156"/>
      <c r="AQ366" s="156"/>
      <c r="AR366" s="156"/>
      <c r="AS366" s="156"/>
      <c r="AT366" s="156"/>
      <c r="AU366" s="156"/>
      <c r="AV366" s="156"/>
      <c r="AW366" s="156"/>
      <c r="AX366" s="156"/>
      <c r="AY366" s="156"/>
      <c r="AZ366" s="156"/>
      <c r="BA366" s="156"/>
      <c r="BB366" s="156"/>
      <c r="BC366" s="156"/>
      <c r="BD366" s="156"/>
      <c r="BE366" s="156"/>
      <c r="BF366" s="156"/>
      <c r="BG366" s="156"/>
      <c r="BH366" s="156"/>
      <c r="BI366" s="156"/>
      <c r="BJ366" s="156"/>
      <c r="BK366" s="156"/>
      <c r="BL366" s="156"/>
      <c r="BM366" s="156"/>
      <c r="BN366" s="156"/>
      <c r="BO366" s="156"/>
      <c r="BP366" s="156"/>
      <c r="BQ366" s="156"/>
      <c r="BR366" s="156"/>
      <c r="BS366" s="156"/>
      <c r="BT366" s="156"/>
      <c r="BU366" s="156"/>
      <c r="BV366" s="156"/>
      <c r="BW366" s="156"/>
      <c r="BX366" s="156"/>
      <c r="BY366" s="156"/>
      <c r="BZ366" s="156"/>
      <c r="CA366" s="156"/>
      <c r="CB366" s="156"/>
      <c r="CC366" s="156"/>
      <c r="CD366" s="156"/>
      <c r="CE366" s="156"/>
      <c r="CF366" s="156"/>
      <c r="CG366" s="156"/>
      <c r="CH366" s="156"/>
      <c r="CI366" s="156"/>
      <c r="CJ366" s="156"/>
      <c r="CK366" s="156"/>
      <c r="CL366" s="156"/>
      <c r="CM366" s="156"/>
      <c r="CN366" s="156"/>
      <c r="CO366" s="156"/>
      <c r="CP366" s="156"/>
      <c r="CQ366" s="156"/>
      <c r="CR366" s="156"/>
      <c r="CS366" s="156"/>
      <c r="CT366" s="156"/>
      <c r="CU366" s="156"/>
      <c r="CV366" s="156"/>
      <c r="CW366" s="156"/>
      <c r="CX366" s="156"/>
      <c r="CY366" s="156"/>
      <c r="CZ366" s="156"/>
      <c r="DA366" s="156"/>
      <c r="DB366" s="156"/>
      <c r="DC366" s="156"/>
      <c r="DD366" s="156"/>
      <c r="DE366" s="156"/>
      <c r="DF366" s="156"/>
    </row>
    <row r="367" spans="1:110" s="155" customFormat="1" ht="36" x14ac:dyDescent="0.25">
      <c r="A367" s="167" t="s">
        <v>472</v>
      </c>
      <c r="B367" s="168" t="s">
        <v>473</v>
      </c>
      <c r="C367" s="169"/>
      <c r="D367" s="110" t="s">
        <v>436</v>
      </c>
      <c r="E367" s="31" t="s">
        <v>470</v>
      </c>
      <c r="F367" s="31" t="s">
        <v>470</v>
      </c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6"/>
      <c r="AK367" s="156"/>
      <c r="AL367" s="156"/>
      <c r="AM367" s="156"/>
      <c r="AN367" s="156"/>
      <c r="AO367" s="156"/>
      <c r="AP367" s="156"/>
      <c r="AQ367" s="156"/>
      <c r="AR367" s="156"/>
      <c r="AS367" s="156"/>
      <c r="AT367" s="156"/>
      <c r="AU367" s="156"/>
      <c r="AV367" s="156"/>
      <c r="AW367" s="156"/>
      <c r="AX367" s="156"/>
      <c r="AY367" s="156"/>
      <c r="AZ367" s="156"/>
      <c r="BA367" s="156"/>
      <c r="BB367" s="156"/>
      <c r="BC367" s="156"/>
      <c r="BD367" s="156"/>
      <c r="BE367" s="156"/>
      <c r="BF367" s="156"/>
      <c r="BG367" s="156"/>
      <c r="BH367" s="156"/>
      <c r="BI367" s="156"/>
      <c r="BJ367" s="156"/>
      <c r="BK367" s="156"/>
      <c r="BL367" s="156"/>
      <c r="BM367" s="156"/>
      <c r="BN367" s="156"/>
      <c r="BO367" s="156"/>
      <c r="BP367" s="156"/>
      <c r="BQ367" s="156"/>
      <c r="BR367" s="156"/>
      <c r="BS367" s="156"/>
      <c r="BT367" s="156"/>
      <c r="BU367" s="156"/>
      <c r="BV367" s="156"/>
      <c r="BW367" s="156"/>
      <c r="BX367" s="156"/>
      <c r="BY367" s="156"/>
      <c r="BZ367" s="156"/>
      <c r="CA367" s="156"/>
      <c r="CB367" s="156"/>
      <c r="CC367" s="156"/>
      <c r="CD367" s="156"/>
      <c r="CE367" s="156"/>
      <c r="CF367" s="156"/>
      <c r="CG367" s="156"/>
      <c r="CH367" s="156"/>
      <c r="CI367" s="156"/>
      <c r="CJ367" s="156"/>
      <c r="CK367" s="156"/>
      <c r="CL367" s="156"/>
      <c r="CM367" s="156"/>
      <c r="CN367" s="156"/>
      <c r="CO367" s="156"/>
      <c r="CP367" s="156"/>
      <c r="CQ367" s="156"/>
      <c r="CR367" s="156"/>
      <c r="CS367" s="156"/>
      <c r="CT367" s="156"/>
      <c r="CU367" s="156"/>
      <c r="CV367" s="156"/>
      <c r="CW367" s="156"/>
      <c r="CX367" s="156"/>
      <c r="CY367" s="156"/>
      <c r="CZ367" s="156"/>
      <c r="DA367" s="156"/>
      <c r="DB367" s="156"/>
      <c r="DC367" s="156"/>
      <c r="DD367" s="156"/>
      <c r="DE367" s="156"/>
      <c r="DF367" s="156"/>
    </row>
    <row r="368" spans="1:110" s="155" customFormat="1" ht="36" x14ac:dyDescent="0.25">
      <c r="A368" s="167" t="s">
        <v>474</v>
      </c>
      <c r="B368" s="59" t="s">
        <v>465</v>
      </c>
      <c r="C368" s="169"/>
      <c r="D368" s="110" t="s">
        <v>436</v>
      </c>
      <c r="E368" s="31" t="s">
        <v>470</v>
      </c>
      <c r="F368" s="31" t="s">
        <v>470</v>
      </c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  <c r="AT368" s="156"/>
      <c r="AU368" s="156"/>
      <c r="AV368" s="156"/>
      <c r="AW368" s="156"/>
      <c r="AX368" s="156"/>
      <c r="AY368" s="156"/>
      <c r="AZ368" s="156"/>
      <c r="BA368" s="156"/>
      <c r="BB368" s="156"/>
      <c r="BC368" s="156"/>
      <c r="BD368" s="156"/>
      <c r="BE368" s="156"/>
      <c r="BF368" s="156"/>
      <c r="BG368" s="156"/>
      <c r="BH368" s="156"/>
      <c r="BI368" s="156"/>
      <c r="BJ368" s="156"/>
      <c r="BK368" s="156"/>
      <c r="BL368" s="156"/>
      <c r="BM368" s="156"/>
      <c r="BN368" s="156"/>
      <c r="BO368" s="156"/>
      <c r="BP368" s="156"/>
      <c r="BQ368" s="156"/>
      <c r="BR368" s="156"/>
      <c r="BS368" s="156"/>
      <c r="BT368" s="156"/>
      <c r="BU368" s="156"/>
      <c r="BV368" s="156"/>
      <c r="BW368" s="156"/>
      <c r="BX368" s="156"/>
      <c r="BY368" s="156"/>
      <c r="BZ368" s="156"/>
      <c r="CA368" s="156"/>
      <c r="CB368" s="156"/>
      <c r="CC368" s="156"/>
      <c r="CD368" s="156"/>
      <c r="CE368" s="156"/>
      <c r="CF368" s="156"/>
      <c r="CG368" s="156"/>
      <c r="CH368" s="156"/>
      <c r="CI368" s="156"/>
      <c r="CJ368" s="156"/>
      <c r="CK368" s="156"/>
      <c r="CL368" s="156"/>
      <c r="CM368" s="156"/>
      <c r="CN368" s="156"/>
      <c r="CO368" s="156"/>
      <c r="CP368" s="156"/>
      <c r="CQ368" s="156"/>
      <c r="CR368" s="156"/>
      <c r="CS368" s="156"/>
      <c r="CT368" s="156"/>
      <c r="CU368" s="156"/>
      <c r="CV368" s="156"/>
      <c r="CW368" s="156"/>
      <c r="CX368" s="156"/>
      <c r="CY368" s="156"/>
      <c r="CZ368" s="156"/>
      <c r="DA368" s="156"/>
      <c r="DB368" s="156"/>
      <c r="DC368" s="156"/>
      <c r="DD368" s="156"/>
      <c r="DE368" s="156"/>
      <c r="DF368" s="156"/>
    </row>
    <row r="369" spans="1:110" s="155" customFormat="1" ht="36" x14ac:dyDescent="0.25">
      <c r="A369" s="167" t="s">
        <v>475</v>
      </c>
      <c r="B369" s="168" t="s">
        <v>473</v>
      </c>
      <c r="C369" s="169"/>
      <c r="D369" s="110" t="s">
        <v>436</v>
      </c>
      <c r="E369" s="31" t="s">
        <v>470</v>
      </c>
      <c r="F369" s="31" t="s">
        <v>470</v>
      </c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  <c r="BC369" s="156"/>
      <c r="BD369" s="156"/>
      <c r="BE369" s="156"/>
      <c r="BF369" s="156"/>
      <c r="BG369" s="156"/>
      <c r="BH369" s="156"/>
      <c r="BI369" s="156"/>
      <c r="BJ369" s="156"/>
      <c r="BK369" s="156"/>
      <c r="BL369" s="156"/>
      <c r="BM369" s="156"/>
      <c r="BN369" s="156"/>
      <c r="BO369" s="156"/>
      <c r="BP369" s="156"/>
      <c r="BQ369" s="156"/>
      <c r="BR369" s="156"/>
      <c r="BS369" s="156"/>
      <c r="BT369" s="156"/>
      <c r="BU369" s="156"/>
      <c r="BV369" s="156"/>
      <c r="BW369" s="156"/>
      <c r="BX369" s="156"/>
      <c r="BY369" s="156"/>
      <c r="BZ369" s="156"/>
      <c r="CA369" s="156"/>
      <c r="CB369" s="156"/>
      <c r="CC369" s="156"/>
      <c r="CD369" s="156"/>
      <c r="CE369" s="156"/>
      <c r="CF369" s="156"/>
      <c r="CG369" s="156"/>
      <c r="CH369" s="156"/>
      <c r="CI369" s="156"/>
      <c r="CJ369" s="156"/>
      <c r="CK369" s="156"/>
      <c r="CL369" s="156"/>
      <c r="CM369" s="156"/>
      <c r="CN369" s="156"/>
      <c r="CO369" s="156"/>
      <c r="CP369" s="156"/>
      <c r="CQ369" s="156"/>
      <c r="CR369" s="156"/>
      <c r="CS369" s="156"/>
      <c r="CT369" s="156"/>
      <c r="CU369" s="156"/>
      <c r="CV369" s="156"/>
      <c r="CW369" s="156"/>
      <c r="CX369" s="156"/>
      <c r="CY369" s="156"/>
      <c r="CZ369" s="156"/>
      <c r="DA369" s="156"/>
      <c r="DB369" s="156"/>
      <c r="DC369" s="156"/>
      <c r="DD369" s="156"/>
      <c r="DE369" s="156"/>
      <c r="DF369" s="156"/>
    </row>
    <row r="370" spans="1:110" s="155" customFormat="1" ht="36" x14ac:dyDescent="0.25">
      <c r="A370" s="167" t="s">
        <v>476</v>
      </c>
      <c r="B370" s="59" t="s">
        <v>465</v>
      </c>
      <c r="C370" s="169"/>
      <c r="D370" s="110" t="s">
        <v>436</v>
      </c>
      <c r="E370" s="31" t="s">
        <v>470</v>
      </c>
      <c r="F370" s="31" t="s">
        <v>470</v>
      </c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  <c r="BC370" s="156"/>
      <c r="BD370" s="156"/>
      <c r="BE370" s="156"/>
      <c r="BF370" s="156"/>
      <c r="BG370" s="156"/>
      <c r="BH370" s="156"/>
      <c r="BI370" s="156"/>
      <c r="BJ370" s="156"/>
      <c r="BK370" s="156"/>
      <c r="BL370" s="156"/>
      <c r="BM370" s="156"/>
      <c r="BN370" s="156"/>
      <c r="BO370" s="156"/>
      <c r="BP370" s="156"/>
      <c r="BQ370" s="156"/>
      <c r="BR370" s="156"/>
      <c r="BS370" s="156"/>
      <c r="BT370" s="156"/>
      <c r="BU370" s="156"/>
      <c r="BV370" s="156"/>
      <c r="BW370" s="156"/>
      <c r="BX370" s="156"/>
      <c r="BY370" s="156"/>
      <c r="BZ370" s="156"/>
      <c r="CA370" s="156"/>
      <c r="CB370" s="156"/>
      <c r="CC370" s="156"/>
      <c r="CD370" s="156"/>
      <c r="CE370" s="156"/>
      <c r="CF370" s="156"/>
      <c r="CG370" s="156"/>
      <c r="CH370" s="156"/>
      <c r="CI370" s="156"/>
      <c r="CJ370" s="156"/>
      <c r="CK370" s="156"/>
      <c r="CL370" s="156"/>
      <c r="CM370" s="156"/>
      <c r="CN370" s="156"/>
      <c r="CO370" s="156"/>
      <c r="CP370" s="156"/>
      <c r="CQ370" s="156"/>
      <c r="CR370" s="156"/>
      <c r="CS370" s="156"/>
      <c r="CT370" s="156"/>
      <c r="CU370" s="156"/>
      <c r="CV370" s="156"/>
      <c r="CW370" s="156"/>
      <c r="CX370" s="156"/>
      <c r="CY370" s="156"/>
      <c r="CZ370" s="156"/>
      <c r="DA370" s="156"/>
      <c r="DB370" s="156"/>
      <c r="DC370" s="156"/>
      <c r="DD370" s="156"/>
      <c r="DE370" s="156"/>
      <c r="DF370" s="156"/>
    </row>
    <row r="371" spans="1:110" s="155" customFormat="1" ht="36" x14ac:dyDescent="0.25">
      <c r="A371" s="167" t="s">
        <v>477</v>
      </c>
      <c r="B371" s="59" t="s">
        <v>465</v>
      </c>
      <c r="C371" s="169"/>
      <c r="D371" s="110" t="s">
        <v>436</v>
      </c>
      <c r="E371" s="31" t="s">
        <v>470</v>
      </c>
      <c r="F371" s="31" t="s">
        <v>470</v>
      </c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  <c r="AW371" s="156"/>
      <c r="AX371" s="156"/>
      <c r="AY371" s="156"/>
      <c r="AZ371" s="156"/>
      <c r="BA371" s="156"/>
      <c r="BB371" s="156"/>
      <c r="BC371" s="156"/>
      <c r="BD371" s="156"/>
      <c r="BE371" s="156"/>
      <c r="BF371" s="156"/>
      <c r="BG371" s="156"/>
      <c r="BH371" s="156"/>
      <c r="BI371" s="156"/>
      <c r="BJ371" s="156"/>
      <c r="BK371" s="156"/>
      <c r="BL371" s="156"/>
      <c r="BM371" s="156"/>
      <c r="BN371" s="156"/>
      <c r="BO371" s="156"/>
      <c r="BP371" s="156"/>
      <c r="BQ371" s="156"/>
      <c r="BR371" s="156"/>
      <c r="BS371" s="156"/>
      <c r="BT371" s="156"/>
      <c r="BU371" s="156"/>
      <c r="BV371" s="156"/>
      <c r="BW371" s="156"/>
      <c r="BX371" s="156"/>
      <c r="BY371" s="156"/>
      <c r="BZ371" s="156"/>
      <c r="CA371" s="156"/>
      <c r="CB371" s="156"/>
      <c r="CC371" s="156"/>
      <c r="CD371" s="156"/>
      <c r="CE371" s="156"/>
      <c r="CF371" s="156"/>
      <c r="CG371" s="156"/>
      <c r="CH371" s="156"/>
      <c r="CI371" s="156"/>
      <c r="CJ371" s="156"/>
      <c r="CK371" s="156"/>
      <c r="CL371" s="156"/>
      <c r="CM371" s="156"/>
      <c r="CN371" s="156"/>
      <c r="CO371" s="156"/>
      <c r="CP371" s="156"/>
      <c r="CQ371" s="156"/>
      <c r="CR371" s="156"/>
      <c r="CS371" s="156"/>
      <c r="CT371" s="156"/>
      <c r="CU371" s="156"/>
      <c r="CV371" s="156"/>
      <c r="CW371" s="156"/>
      <c r="CX371" s="156"/>
      <c r="CY371" s="156"/>
      <c r="CZ371" s="156"/>
      <c r="DA371" s="156"/>
      <c r="DB371" s="156"/>
      <c r="DC371" s="156"/>
      <c r="DD371" s="156"/>
      <c r="DE371" s="156"/>
      <c r="DF371" s="156"/>
    </row>
    <row r="372" spans="1:110" ht="36" x14ac:dyDescent="0.25">
      <c r="A372" s="33" t="s">
        <v>478</v>
      </c>
      <c r="B372" s="59" t="s">
        <v>465</v>
      </c>
      <c r="C372" s="29">
        <v>400</v>
      </c>
      <c r="D372" s="110" t="s">
        <v>436</v>
      </c>
      <c r="E372" s="31" t="s">
        <v>470</v>
      </c>
      <c r="F372" s="31" t="s">
        <v>470</v>
      </c>
      <c r="G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</row>
    <row r="373" spans="1:110" ht="36" x14ac:dyDescent="0.25">
      <c r="A373" s="33" t="s">
        <v>479</v>
      </c>
      <c r="B373" s="59" t="s">
        <v>465</v>
      </c>
      <c r="C373" s="29">
        <v>250</v>
      </c>
      <c r="D373" s="110" t="s">
        <v>436</v>
      </c>
      <c r="E373" s="31" t="s">
        <v>470</v>
      </c>
      <c r="F373" s="31" t="s">
        <v>470</v>
      </c>
      <c r="G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</row>
    <row r="374" spans="1:110" ht="22.5" customHeight="1" x14ac:dyDescent="0.25">
      <c r="A374" s="33" t="s">
        <v>480</v>
      </c>
      <c r="B374" s="59" t="s">
        <v>481</v>
      </c>
      <c r="C374" s="29">
        <v>340</v>
      </c>
      <c r="D374" s="110" t="s">
        <v>436</v>
      </c>
      <c r="E374" s="31" t="s">
        <v>211</v>
      </c>
      <c r="F374" s="31" t="s">
        <v>211</v>
      </c>
      <c r="G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</row>
    <row r="375" spans="1:110" ht="22.5" customHeight="1" x14ac:dyDescent="0.25">
      <c r="A375" s="33" t="s">
        <v>482</v>
      </c>
      <c r="B375" s="59" t="s">
        <v>483</v>
      </c>
      <c r="C375" s="29">
        <v>300</v>
      </c>
      <c r="D375" s="110" t="s">
        <v>436</v>
      </c>
      <c r="E375" s="31" t="s">
        <v>211</v>
      </c>
      <c r="F375" s="31" t="s">
        <v>211</v>
      </c>
      <c r="G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</row>
    <row r="376" spans="1:110" ht="22.5" customHeight="1" x14ac:dyDescent="0.25">
      <c r="A376" s="33" t="s">
        <v>484</v>
      </c>
      <c r="B376" s="59"/>
      <c r="C376" s="29">
        <v>1500</v>
      </c>
      <c r="D376" s="110" t="s">
        <v>436</v>
      </c>
      <c r="E376" s="31" t="s">
        <v>470</v>
      </c>
      <c r="F376" s="31" t="s">
        <v>470</v>
      </c>
      <c r="G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</row>
    <row r="377" spans="1:110" ht="48" customHeight="1" x14ac:dyDescent="0.25">
      <c r="A377" s="33" t="s">
        <v>485</v>
      </c>
      <c r="B377" s="59"/>
      <c r="C377" s="29"/>
      <c r="D377" s="34" t="s">
        <v>460</v>
      </c>
      <c r="E377" s="31"/>
      <c r="F377" s="31"/>
      <c r="G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</row>
    <row r="378" spans="1:110" s="155" customFormat="1" ht="24" customHeight="1" x14ac:dyDescent="0.25">
      <c r="A378" s="167" t="s">
        <v>486</v>
      </c>
      <c r="B378" s="59" t="s">
        <v>465</v>
      </c>
      <c r="C378" s="169">
        <v>300</v>
      </c>
      <c r="D378" s="34" t="s">
        <v>460</v>
      </c>
      <c r="E378" s="31" t="s">
        <v>487</v>
      </c>
      <c r="F378" s="31" t="s">
        <v>487</v>
      </c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6"/>
      <c r="AS378" s="156"/>
      <c r="AT378" s="156"/>
      <c r="AU378" s="156"/>
      <c r="AV378" s="156"/>
      <c r="AW378" s="156"/>
      <c r="AX378" s="156"/>
      <c r="AY378" s="156"/>
      <c r="AZ378" s="156"/>
      <c r="BA378" s="156"/>
      <c r="BB378" s="156"/>
      <c r="BC378" s="156"/>
      <c r="BD378" s="156"/>
      <c r="BE378" s="156"/>
      <c r="BF378" s="156"/>
      <c r="BG378" s="156"/>
      <c r="BH378" s="156"/>
      <c r="BI378" s="156"/>
      <c r="BJ378" s="156"/>
      <c r="BK378" s="156"/>
      <c r="BL378" s="156"/>
      <c r="BM378" s="156"/>
      <c r="BN378" s="156"/>
      <c r="BO378" s="156"/>
      <c r="BP378" s="156"/>
      <c r="BQ378" s="156"/>
      <c r="BR378" s="156"/>
      <c r="BS378" s="156"/>
      <c r="BT378" s="156"/>
      <c r="BU378" s="156"/>
      <c r="BV378" s="156"/>
      <c r="BW378" s="156"/>
      <c r="BX378" s="156"/>
      <c r="BY378" s="156"/>
      <c r="BZ378" s="156"/>
      <c r="CA378" s="156"/>
      <c r="CB378" s="156"/>
      <c r="CC378" s="156"/>
      <c r="CD378" s="156"/>
      <c r="CE378" s="156"/>
      <c r="CF378" s="156"/>
      <c r="CG378" s="156"/>
      <c r="CH378" s="156"/>
      <c r="CI378" s="156"/>
      <c r="CJ378" s="156"/>
      <c r="CK378" s="156"/>
      <c r="CL378" s="156"/>
      <c r="CM378" s="156"/>
      <c r="CN378" s="156"/>
      <c r="CO378" s="156"/>
      <c r="CP378" s="156"/>
      <c r="CQ378" s="156"/>
      <c r="CR378" s="156"/>
      <c r="CS378" s="156"/>
      <c r="CT378" s="156"/>
      <c r="CU378" s="156"/>
      <c r="CV378" s="156"/>
      <c r="CW378" s="156"/>
      <c r="CX378" s="156"/>
      <c r="CY378" s="156"/>
      <c r="CZ378" s="156"/>
      <c r="DA378" s="156"/>
      <c r="DB378" s="156"/>
      <c r="DC378" s="156"/>
      <c r="DD378" s="156"/>
      <c r="DE378" s="156"/>
      <c r="DF378" s="156"/>
    </row>
    <row r="379" spans="1:110" ht="24" customHeight="1" x14ac:dyDescent="0.25">
      <c r="A379" s="167" t="s">
        <v>488</v>
      </c>
      <c r="B379" s="59" t="s">
        <v>465</v>
      </c>
      <c r="C379" s="169">
        <v>155</v>
      </c>
      <c r="D379" s="34" t="s">
        <v>460</v>
      </c>
      <c r="E379" s="31" t="s">
        <v>487</v>
      </c>
      <c r="F379" s="31" t="s">
        <v>487</v>
      </c>
      <c r="G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</row>
    <row r="380" spans="1:110" x14ac:dyDescent="0.25">
      <c r="A380" s="33" t="s">
        <v>489</v>
      </c>
      <c r="B380" s="59"/>
      <c r="C380" s="29"/>
      <c r="D380" s="34" t="s">
        <v>460</v>
      </c>
      <c r="E380" s="31"/>
      <c r="F380" s="31"/>
      <c r="G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</row>
    <row r="381" spans="1:110" s="171" customFormat="1" ht="36" x14ac:dyDescent="0.25">
      <c r="A381" s="167" t="s">
        <v>490</v>
      </c>
      <c r="B381" s="170" t="s">
        <v>465</v>
      </c>
      <c r="C381" s="60">
        <v>882</v>
      </c>
      <c r="D381" s="61" t="s">
        <v>460</v>
      </c>
      <c r="E381" s="31" t="s">
        <v>487</v>
      </c>
      <c r="F381" s="31" t="s">
        <v>487</v>
      </c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  <c r="CP381" s="62"/>
      <c r="CQ381" s="62"/>
      <c r="CR381" s="62"/>
      <c r="CS381" s="62"/>
      <c r="CT381" s="62"/>
      <c r="CU381" s="62"/>
      <c r="CV381" s="62"/>
      <c r="CW381" s="62"/>
      <c r="CX381" s="62"/>
      <c r="CY381" s="62"/>
      <c r="CZ381" s="62"/>
      <c r="DA381" s="62"/>
      <c r="DB381" s="62"/>
      <c r="DC381" s="62"/>
      <c r="DD381" s="62"/>
      <c r="DE381" s="62"/>
      <c r="DF381" s="62"/>
    </row>
    <row r="382" spans="1:110" s="175" customFormat="1" ht="24" customHeight="1" x14ac:dyDescent="0.25">
      <c r="A382" s="167" t="s">
        <v>491</v>
      </c>
      <c r="B382" s="172"/>
      <c r="C382" s="173">
        <v>1150</v>
      </c>
      <c r="D382" s="61" t="s">
        <v>460</v>
      </c>
      <c r="E382" s="167" t="s">
        <v>179</v>
      </c>
      <c r="F382" s="167" t="s">
        <v>179</v>
      </c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  <c r="AA382" s="174"/>
      <c r="AB382" s="174"/>
      <c r="AC382" s="174"/>
      <c r="AD382" s="174"/>
      <c r="AE382" s="174"/>
      <c r="AF382" s="174"/>
      <c r="AG382" s="174"/>
      <c r="AH382" s="174"/>
      <c r="AI382" s="174"/>
      <c r="AJ382" s="174"/>
      <c r="AK382" s="174"/>
      <c r="AL382" s="174"/>
      <c r="AM382" s="174"/>
      <c r="AN382" s="174"/>
      <c r="AO382" s="174"/>
      <c r="AP382" s="174"/>
      <c r="AQ382" s="174"/>
      <c r="AR382" s="174"/>
      <c r="AS382" s="174"/>
      <c r="AT382" s="174"/>
      <c r="AU382" s="174"/>
      <c r="AV382" s="174"/>
      <c r="AW382" s="174"/>
      <c r="AX382" s="174"/>
      <c r="AY382" s="174"/>
      <c r="AZ382" s="174"/>
      <c r="BA382" s="174"/>
      <c r="BB382" s="174"/>
      <c r="BC382" s="174"/>
      <c r="BD382" s="174"/>
      <c r="BE382" s="174"/>
      <c r="BF382" s="174"/>
      <c r="BG382" s="174"/>
      <c r="BH382" s="174"/>
      <c r="BI382" s="174"/>
      <c r="BJ382" s="174"/>
      <c r="BK382" s="174"/>
      <c r="BL382" s="174"/>
      <c r="BM382" s="174"/>
      <c r="BN382" s="174"/>
      <c r="BO382" s="174"/>
      <c r="BP382" s="174"/>
      <c r="BQ382" s="174"/>
      <c r="BR382" s="174"/>
      <c r="BS382" s="174"/>
      <c r="BT382" s="174"/>
      <c r="BU382" s="174"/>
      <c r="BV382" s="174"/>
      <c r="BW382" s="174"/>
      <c r="BX382" s="174"/>
      <c r="BY382" s="174"/>
      <c r="BZ382" s="174"/>
      <c r="CA382" s="174"/>
      <c r="CB382" s="174"/>
      <c r="CC382" s="174"/>
      <c r="CD382" s="174"/>
      <c r="CE382" s="174"/>
      <c r="CF382" s="174"/>
      <c r="CG382" s="174"/>
      <c r="CH382" s="174"/>
      <c r="CI382" s="174"/>
      <c r="CJ382" s="174"/>
      <c r="CK382" s="174"/>
      <c r="CL382" s="174"/>
      <c r="CM382" s="174"/>
      <c r="CN382" s="174"/>
      <c r="CO382" s="174"/>
      <c r="CP382" s="174"/>
      <c r="CQ382" s="174"/>
      <c r="CR382" s="174"/>
      <c r="CS382" s="174"/>
      <c r="CT382" s="174"/>
      <c r="CU382" s="174"/>
      <c r="CV382" s="174"/>
      <c r="CW382" s="174"/>
      <c r="CX382" s="174"/>
      <c r="CY382" s="174"/>
      <c r="CZ382" s="174"/>
      <c r="DA382" s="174"/>
      <c r="DB382" s="174"/>
      <c r="DC382" s="174"/>
      <c r="DD382" s="174"/>
      <c r="DE382" s="174"/>
      <c r="DF382" s="174"/>
    </row>
    <row r="383" spans="1:110" s="175" customFormat="1" ht="24" customHeight="1" x14ac:dyDescent="0.25">
      <c r="A383" s="167" t="s">
        <v>492</v>
      </c>
      <c r="B383" s="172"/>
      <c r="C383" s="173">
        <f>320+211</f>
        <v>531</v>
      </c>
      <c r="D383" s="61" t="s">
        <v>460</v>
      </c>
      <c r="E383" s="167" t="s">
        <v>179</v>
      </c>
      <c r="F383" s="167" t="s">
        <v>179</v>
      </c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4"/>
      <c r="AD383" s="174"/>
      <c r="AE383" s="174"/>
      <c r="AF383" s="174"/>
      <c r="AG383" s="174"/>
      <c r="AH383" s="174"/>
      <c r="AI383" s="174"/>
      <c r="AJ383" s="174"/>
      <c r="AK383" s="174"/>
      <c r="AL383" s="174"/>
      <c r="AM383" s="174"/>
      <c r="AN383" s="174"/>
      <c r="AO383" s="174"/>
      <c r="AP383" s="174"/>
      <c r="AQ383" s="174"/>
      <c r="AR383" s="174"/>
      <c r="AS383" s="174"/>
      <c r="AT383" s="174"/>
      <c r="AU383" s="174"/>
      <c r="AV383" s="174"/>
      <c r="AW383" s="174"/>
      <c r="AX383" s="174"/>
      <c r="AY383" s="174"/>
      <c r="AZ383" s="174"/>
      <c r="BA383" s="174"/>
      <c r="BB383" s="174"/>
      <c r="BC383" s="174"/>
      <c r="BD383" s="174"/>
      <c r="BE383" s="174"/>
      <c r="BF383" s="174"/>
      <c r="BG383" s="174"/>
      <c r="BH383" s="174"/>
      <c r="BI383" s="174"/>
      <c r="BJ383" s="174"/>
      <c r="BK383" s="174"/>
      <c r="BL383" s="174"/>
      <c r="BM383" s="174"/>
      <c r="BN383" s="174"/>
      <c r="BO383" s="174"/>
      <c r="BP383" s="174"/>
      <c r="BQ383" s="174"/>
      <c r="BR383" s="174"/>
      <c r="BS383" s="174"/>
      <c r="BT383" s="174"/>
      <c r="BU383" s="174"/>
      <c r="BV383" s="174"/>
      <c r="BW383" s="174"/>
      <c r="BX383" s="174"/>
      <c r="BY383" s="174"/>
      <c r="BZ383" s="174"/>
      <c r="CA383" s="174"/>
      <c r="CB383" s="174"/>
      <c r="CC383" s="174"/>
      <c r="CD383" s="174"/>
      <c r="CE383" s="174"/>
      <c r="CF383" s="174"/>
      <c r="CG383" s="174"/>
      <c r="CH383" s="174"/>
      <c r="CI383" s="174"/>
      <c r="CJ383" s="174"/>
      <c r="CK383" s="174"/>
      <c r="CL383" s="174"/>
      <c r="CM383" s="174"/>
      <c r="CN383" s="174"/>
      <c r="CO383" s="174"/>
      <c r="CP383" s="174"/>
      <c r="CQ383" s="174"/>
      <c r="CR383" s="174"/>
      <c r="CS383" s="174"/>
      <c r="CT383" s="174"/>
      <c r="CU383" s="174"/>
      <c r="CV383" s="174"/>
      <c r="CW383" s="174"/>
      <c r="CX383" s="174"/>
      <c r="CY383" s="174"/>
      <c r="CZ383" s="174"/>
      <c r="DA383" s="174"/>
      <c r="DB383" s="174"/>
      <c r="DC383" s="174"/>
      <c r="DD383" s="174"/>
      <c r="DE383" s="174"/>
      <c r="DF383" s="174"/>
    </row>
    <row r="384" spans="1:110" x14ac:dyDescent="0.25">
      <c r="A384" s="33" t="s">
        <v>493</v>
      </c>
      <c r="B384" s="59"/>
      <c r="C384" s="29">
        <f>6300/1.19</f>
        <v>5294.1176470588234</v>
      </c>
      <c r="D384" s="34" t="s">
        <v>460</v>
      </c>
      <c r="E384" s="31" t="s">
        <v>455</v>
      </c>
      <c r="F384" s="31" t="s">
        <v>210</v>
      </c>
      <c r="G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</row>
    <row r="385" spans="1:111" x14ac:dyDescent="0.25">
      <c r="A385" s="33" t="s">
        <v>494</v>
      </c>
      <c r="B385" s="59"/>
      <c r="C385" s="29">
        <v>281.33999999999997</v>
      </c>
      <c r="D385" s="34" t="s">
        <v>460</v>
      </c>
      <c r="E385" s="31" t="s">
        <v>455</v>
      </c>
      <c r="F385" s="31" t="s">
        <v>455</v>
      </c>
      <c r="G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</row>
    <row r="386" spans="1:111" ht="23.25" customHeight="1" x14ac:dyDescent="0.25">
      <c r="A386" s="1" t="s">
        <v>495</v>
      </c>
      <c r="B386" s="59" t="s">
        <v>62</v>
      </c>
      <c r="C386" s="29"/>
      <c r="D386" s="34"/>
      <c r="E386" s="31"/>
      <c r="F386" s="31"/>
      <c r="G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</row>
    <row r="387" spans="1:111" ht="21" customHeight="1" x14ac:dyDescent="0.25">
      <c r="A387" s="33" t="s">
        <v>496</v>
      </c>
      <c r="B387" s="59"/>
      <c r="C387" s="29">
        <v>492.46</v>
      </c>
      <c r="D387" s="34" t="s">
        <v>497</v>
      </c>
      <c r="E387" s="31" t="s">
        <v>215</v>
      </c>
      <c r="F387" s="31" t="s">
        <v>214</v>
      </c>
      <c r="G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</row>
    <row r="388" spans="1:111" ht="24" customHeight="1" x14ac:dyDescent="0.25">
      <c r="A388" s="33" t="s">
        <v>498</v>
      </c>
      <c r="B388" s="59"/>
      <c r="C388" s="29">
        <v>500</v>
      </c>
      <c r="D388" s="34" t="s">
        <v>497</v>
      </c>
      <c r="E388" s="31" t="s">
        <v>455</v>
      </c>
      <c r="F388" s="31" t="s">
        <v>455</v>
      </c>
      <c r="G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</row>
    <row r="389" spans="1:111" ht="24" customHeight="1" x14ac:dyDescent="0.25">
      <c r="A389" s="33" t="s">
        <v>499</v>
      </c>
      <c r="B389" s="59"/>
      <c r="C389" s="29">
        <v>495</v>
      </c>
      <c r="D389" s="34" t="s">
        <v>497</v>
      </c>
      <c r="E389" s="31" t="s">
        <v>211</v>
      </c>
      <c r="F389" s="31" t="s">
        <v>211</v>
      </c>
      <c r="G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</row>
    <row r="390" spans="1:111" ht="24" customHeight="1" x14ac:dyDescent="0.25">
      <c r="A390" s="33" t="s">
        <v>500</v>
      </c>
      <c r="B390" s="59"/>
      <c r="C390" s="29">
        <v>890</v>
      </c>
      <c r="D390" s="34" t="s">
        <v>497</v>
      </c>
      <c r="E390" s="31" t="s">
        <v>211</v>
      </c>
      <c r="F390" s="31" t="s">
        <v>211</v>
      </c>
      <c r="G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</row>
    <row r="391" spans="1:111" ht="24" customHeight="1" x14ac:dyDescent="0.25">
      <c r="A391" s="33" t="s">
        <v>501</v>
      </c>
      <c r="B391" s="59"/>
      <c r="C391" s="29">
        <v>1000</v>
      </c>
      <c r="D391" s="34" t="s">
        <v>497</v>
      </c>
      <c r="E391" s="31" t="s">
        <v>209</v>
      </c>
      <c r="F391" s="31" t="s">
        <v>209</v>
      </c>
      <c r="G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</row>
    <row r="392" spans="1:111" ht="24" customHeight="1" x14ac:dyDescent="0.25">
      <c r="A392" s="33" t="s">
        <v>502</v>
      </c>
      <c r="B392" s="59"/>
      <c r="C392" s="29">
        <f>420*4.3406</f>
        <v>1823.0520000000001</v>
      </c>
      <c r="D392" s="34" t="s">
        <v>460</v>
      </c>
      <c r="E392" s="31" t="s">
        <v>179</v>
      </c>
      <c r="F392" s="31" t="s">
        <v>179</v>
      </c>
      <c r="G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</row>
    <row r="393" spans="1:111" ht="24" customHeight="1" x14ac:dyDescent="0.25">
      <c r="A393" s="33" t="s">
        <v>503</v>
      </c>
      <c r="B393" s="59"/>
      <c r="C393" s="29">
        <f>1236*5</f>
        <v>6180</v>
      </c>
      <c r="D393" s="34" t="s">
        <v>460</v>
      </c>
      <c r="E393" s="31" t="s">
        <v>215</v>
      </c>
      <c r="F393" s="31" t="s">
        <v>215</v>
      </c>
      <c r="G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</row>
    <row r="394" spans="1:111" ht="24" customHeight="1" x14ac:dyDescent="0.25">
      <c r="A394" s="33" t="s">
        <v>504</v>
      </c>
      <c r="B394" s="59"/>
      <c r="C394" s="29">
        <f>1400*5.8</f>
        <v>8120</v>
      </c>
      <c r="D394" s="34" t="s">
        <v>460</v>
      </c>
      <c r="E394" s="31" t="s">
        <v>214</v>
      </c>
      <c r="F394" s="31" t="s">
        <v>214</v>
      </c>
      <c r="G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</row>
    <row r="395" spans="1:111" ht="26.25" customHeight="1" x14ac:dyDescent="0.25">
      <c r="A395" s="13" t="s">
        <v>505</v>
      </c>
      <c r="B395" s="59"/>
      <c r="C395" s="14">
        <f>90*2*5</f>
        <v>900</v>
      </c>
      <c r="D395" s="34" t="s">
        <v>460</v>
      </c>
      <c r="E395" s="4" t="s">
        <v>455</v>
      </c>
      <c r="F395" s="4" t="s">
        <v>455</v>
      </c>
      <c r="G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  <c r="DF395" s="32"/>
      <c r="DG395" s="32"/>
    </row>
    <row r="396" spans="1:111" ht="24.75" customHeight="1" x14ac:dyDescent="0.25">
      <c r="A396" s="13" t="s">
        <v>506</v>
      </c>
      <c r="B396" s="59"/>
      <c r="C396" s="14">
        <v>1400</v>
      </c>
      <c r="D396" s="34" t="s">
        <v>460</v>
      </c>
      <c r="E396" s="4" t="s">
        <v>209</v>
      </c>
      <c r="F396" s="4" t="s">
        <v>209</v>
      </c>
      <c r="G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  <c r="DF396" s="32"/>
      <c r="DG396" s="32"/>
    </row>
    <row r="397" spans="1:111" ht="24.75" customHeight="1" x14ac:dyDescent="0.25">
      <c r="A397" s="13" t="s">
        <v>507</v>
      </c>
      <c r="B397" s="59"/>
      <c r="C397" s="14">
        <f>620*5</f>
        <v>3100</v>
      </c>
      <c r="D397" s="34" t="s">
        <v>460</v>
      </c>
      <c r="E397" s="4" t="s">
        <v>209</v>
      </c>
      <c r="F397" s="4" t="s">
        <v>209</v>
      </c>
      <c r="G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2"/>
      <c r="DG397" s="32"/>
    </row>
    <row r="398" spans="1:111" ht="24.75" customHeight="1" x14ac:dyDescent="0.25">
      <c r="A398" s="13" t="s">
        <v>508</v>
      </c>
      <c r="B398" s="59"/>
      <c r="C398" s="14">
        <v>3100</v>
      </c>
      <c r="D398" s="34" t="s">
        <v>460</v>
      </c>
      <c r="E398" s="4" t="s">
        <v>209</v>
      </c>
      <c r="F398" s="4" t="s">
        <v>209</v>
      </c>
      <c r="G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</row>
    <row r="399" spans="1:111" ht="24.75" customHeight="1" x14ac:dyDescent="0.25">
      <c r="A399" s="13" t="s">
        <v>520</v>
      </c>
      <c r="B399" s="59"/>
      <c r="C399" s="14">
        <v>2716</v>
      </c>
      <c r="D399" s="8" t="s">
        <v>321</v>
      </c>
      <c r="E399" s="4" t="s">
        <v>212</v>
      </c>
      <c r="F399" s="4" t="s">
        <v>212</v>
      </c>
      <c r="G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  <c r="DF399" s="32"/>
      <c r="DG399" s="32"/>
    </row>
    <row r="400" spans="1:111" ht="24" customHeight="1" x14ac:dyDescent="0.25">
      <c r="A400" s="1" t="s">
        <v>509</v>
      </c>
      <c r="B400" s="59"/>
      <c r="C400" s="29"/>
      <c r="D400" s="34"/>
      <c r="E400" s="31"/>
      <c r="F400" s="31"/>
      <c r="G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</row>
    <row r="401" spans="1:209" ht="24" customHeight="1" x14ac:dyDescent="0.25">
      <c r="A401" s="33" t="s">
        <v>510</v>
      </c>
      <c r="B401" s="59" t="s">
        <v>511</v>
      </c>
      <c r="C401" s="29">
        <v>240</v>
      </c>
      <c r="D401" s="34" t="s">
        <v>460</v>
      </c>
      <c r="E401" s="31" t="s">
        <v>487</v>
      </c>
      <c r="F401" s="31" t="s">
        <v>487</v>
      </c>
      <c r="G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</row>
    <row r="402" spans="1:209" ht="38.25" customHeight="1" x14ac:dyDescent="0.25">
      <c r="A402" s="33" t="s">
        <v>512</v>
      </c>
      <c r="B402" s="59" t="s">
        <v>513</v>
      </c>
      <c r="C402" s="29">
        <v>300</v>
      </c>
      <c r="D402" s="34" t="s">
        <v>460</v>
      </c>
      <c r="E402" s="31" t="s">
        <v>212</v>
      </c>
      <c r="F402" s="31" t="s">
        <v>212</v>
      </c>
      <c r="G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</row>
    <row r="403" spans="1:209" s="175" customFormat="1" ht="24" customHeight="1" x14ac:dyDescent="0.25">
      <c r="A403" s="33" t="s">
        <v>514</v>
      </c>
      <c r="B403" s="59" t="s">
        <v>515</v>
      </c>
      <c r="C403" s="60">
        <f>700*5</f>
        <v>3500</v>
      </c>
      <c r="D403" s="61" t="s">
        <v>460</v>
      </c>
      <c r="E403" s="58" t="s">
        <v>215</v>
      </c>
      <c r="F403" s="58" t="s">
        <v>215</v>
      </c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  <c r="AL403" s="174"/>
      <c r="AM403" s="174"/>
      <c r="AN403" s="174"/>
      <c r="AO403" s="174"/>
      <c r="AP403" s="174"/>
      <c r="AQ403" s="174"/>
      <c r="AR403" s="174"/>
      <c r="AS403" s="174"/>
      <c r="AT403" s="174"/>
      <c r="AU403" s="174"/>
      <c r="AV403" s="174"/>
      <c r="AW403" s="174"/>
      <c r="AX403" s="174"/>
      <c r="AY403" s="174"/>
      <c r="AZ403" s="174"/>
      <c r="BA403" s="174"/>
      <c r="BB403" s="174"/>
      <c r="BC403" s="174"/>
      <c r="BD403" s="174"/>
      <c r="BE403" s="174"/>
      <c r="BF403" s="174"/>
      <c r="BG403" s="174"/>
      <c r="BH403" s="174"/>
      <c r="BI403" s="174"/>
      <c r="BJ403" s="174"/>
      <c r="BK403" s="174"/>
      <c r="BL403" s="174"/>
      <c r="BM403" s="174"/>
      <c r="BN403" s="174"/>
      <c r="BO403" s="174"/>
      <c r="BP403" s="174"/>
      <c r="BQ403" s="174"/>
      <c r="BR403" s="174"/>
      <c r="BS403" s="174"/>
      <c r="BT403" s="174"/>
      <c r="BU403" s="174"/>
      <c r="BV403" s="174"/>
      <c r="BW403" s="174"/>
      <c r="BX403" s="174"/>
      <c r="BY403" s="174"/>
      <c r="BZ403" s="174"/>
      <c r="CA403" s="174"/>
      <c r="CB403" s="174"/>
      <c r="CC403" s="174"/>
      <c r="CD403" s="174"/>
      <c r="CE403" s="174"/>
      <c r="CF403" s="174"/>
      <c r="CG403" s="174"/>
      <c r="CH403" s="174"/>
      <c r="CI403" s="174"/>
      <c r="CJ403" s="174"/>
      <c r="CK403" s="174"/>
      <c r="CL403" s="174"/>
      <c r="CM403" s="174"/>
      <c r="CN403" s="174"/>
      <c r="CO403" s="174"/>
      <c r="CP403" s="174"/>
      <c r="CQ403" s="174"/>
      <c r="CR403" s="174"/>
      <c r="CS403" s="174"/>
      <c r="CT403" s="174"/>
      <c r="CU403" s="174"/>
      <c r="CV403" s="174"/>
      <c r="CW403" s="174"/>
      <c r="CX403" s="174"/>
      <c r="CY403" s="174"/>
      <c r="CZ403" s="174"/>
      <c r="DA403" s="174"/>
      <c r="DB403" s="174"/>
      <c r="DC403" s="174"/>
      <c r="DD403" s="174"/>
      <c r="DE403" s="174"/>
      <c r="DF403" s="174"/>
    </row>
    <row r="404" spans="1:209" s="175" customFormat="1" ht="24" customHeight="1" x14ac:dyDescent="0.25">
      <c r="A404" s="33" t="s">
        <v>516</v>
      </c>
      <c r="B404" s="59" t="s">
        <v>515</v>
      </c>
      <c r="C404" s="60">
        <f>1000*5</f>
        <v>5000</v>
      </c>
      <c r="D404" s="61" t="s">
        <v>460</v>
      </c>
      <c r="E404" s="58" t="s">
        <v>215</v>
      </c>
      <c r="F404" s="58" t="s">
        <v>215</v>
      </c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4"/>
      <c r="AK404" s="174"/>
      <c r="AL404" s="174"/>
      <c r="AM404" s="174"/>
      <c r="AN404" s="174"/>
      <c r="AO404" s="174"/>
      <c r="AP404" s="174"/>
      <c r="AQ404" s="174"/>
      <c r="AR404" s="174"/>
      <c r="AS404" s="174"/>
      <c r="AT404" s="174"/>
      <c r="AU404" s="174"/>
      <c r="AV404" s="174"/>
      <c r="AW404" s="174"/>
      <c r="AX404" s="174"/>
      <c r="AY404" s="174"/>
      <c r="AZ404" s="174"/>
      <c r="BA404" s="174"/>
      <c r="BB404" s="174"/>
      <c r="BC404" s="174"/>
      <c r="BD404" s="174"/>
      <c r="BE404" s="174"/>
      <c r="BF404" s="174"/>
      <c r="BG404" s="174"/>
      <c r="BH404" s="174"/>
      <c r="BI404" s="174"/>
      <c r="BJ404" s="174"/>
      <c r="BK404" s="174"/>
      <c r="BL404" s="174"/>
      <c r="BM404" s="174"/>
      <c r="BN404" s="174"/>
      <c r="BO404" s="174"/>
      <c r="BP404" s="174"/>
      <c r="BQ404" s="174"/>
      <c r="BR404" s="174"/>
      <c r="BS404" s="174"/>
      <c r="BT404" s="174"/>
      <c r="BU404" s="174"/>
      <c r="BV404" s="174"/>
      <c r="BW404" s="174"/>
      <c r="BX404" s="174"/>
      <c r="BY404" s="174"/>
      <c r="BZ404" s="174"/>
      <c r="CA404" s="174"/>
      <c r="CB404" s="174"/>
      <c r="CC404" s="174"/>
      <c r="CD404" s="174"/>
      <c r="CE404" s="174"/>
      <c r="CF404" s="174"/>
      <c r="CG404" s="174"/>
      <c r="CH404" s="174"/>
      <c r="CI404" s="174"/>
      <c r="CJ404" s="174"/>
      <c r="CK404" s="174"/>
      <c r="CL404" s="174"/>
      <c r="CM404" s="174"/>
      <c r="CN404" s="174"/>
      <c r="CO404" s="174"/>
      <c r="CP404" s="174"/>
      <c r="CQ404" s="174"/>
      <c r="CR404" s="174"/>
      <c r="CS404" s="174"/>
      <c r="CT404" s="174"/>
      <c r="CU404" s="174"/>
      <c r="CV404" s="174"/>
      <c r="CW404" s="174"/>
      <c r="CX404" s="174"/>
      <c r="CY404" s="174"/>
      <c r="CZ404" s="174"/>
      <c r="DA404" s="174"/>
      <c r="DB404" s="174"/>
      <c r="DC404" s="174"/>
      <c r="DD404" s="174"/>
      <c r="DE404" s="174"/>
      <c r="DF404" s="174"/>
    </row>
    <row r="405" spans="1:209" s="175" customFormat="1" ht="24" customHeight="1" x14ac:dyDescent="0.25">
      <c r="A405" s="33" t="s">
        <v>517</v>
      </c>
      <c r="B405" s="59" t="s">
        <v>105</v>
      </c>
      <c r="C405" s="60">
        <v>1766</v>
      </c>
      <c r="D405" s="61" t="s">
        <v>460</v>
      </c>
      <c r="E405" s="58" t="s">
        <v>214</v>
      </c>
      <c r="F405" s="58" t="s">
        <v>214</v>
      </c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  <c r="AA405" s="174"/>
      <c r="AB405" s="174"/>
      <c r="AC405" s="174"/>
      <c r="AD405" s="174"/>
      <c r="AE405" s="174"/>
      <c r="AF405" s="174"/>
      <c r="AG405" s="174"/>
      <c r="AH405" s="174"/>
      <c r="AI405" s="174"/>
      <c r="AJ405" s="174"/>
      <c r="AK405" s="174"/>
      <c r="AL405" s="174"/>
      <c r="AM405" s="174"/>
      <c r="AN405" s="174"/>
      <c r="AO405" s="174"/>
      <c r="AP405" s="174"/>
      <c r="AQ405" s="174"/>
      <c r="AR405" s="174"/>
      <c r="AS405" s="174"/>
      <c r="AT405" s="174"/>
      <c r="AU405" s="174"/>
      <c r="AV405" s="174"/>
      <c r="AW405" s="174"/>
      <c r="AX405" s="174"/>
      <c r="AY405" s="174"/>
      <c r="AZ405" s="174"/>
      <c r="BA405" s="174"/>
      <c r="BB405" s="174"/>
      <c r="BC405" s="174"/>
      <c r="BD405" s="174"/>
      <c r="BE405" s="174"/>
      <c r="BF405" s="174"/>
      <c r="BG405" s="174"/>
      <c r="BH405" s="174"/>
      <c r="BI405" s="174"/>
      <c r="BJ405" s="174"/>
      <c r="BK405" s="174"/>
      <c r="BL405" s="174"/>
      <c r="BM405" s="174"/>
      <c r="BN405" s="174"/>
      <c r="BO405" s="174"/>
      <c r="BP405" s="174"/>
      <c r="BQ405" s="174"/>
      <c r="BR405" s="174"/>
      <c r="BS405" s="174"/>
      <c r="BT405" s="174"/>
      <c r="BU405" s="174"/>
      <c r="BV405" s="174"/>
      <c r="BW405" s="174"/>
      <c r="BX405" s="174"/>
      <c r="BY405" s="174"/>
      <c r="BZ405" s="174"/>
      <c r="CA405" s="174"/>
      <c r="CB405" s="174"/>
      <c r="CC405" s="174"/>
      <c r="CD405" s="174"/>
      <c r="CE405" s="174"/>
      <c r="CF405" s="174"/>
      <c r="CG405" s="174"/>
      <c r="CH405" s="174"/>
      <c r="CI405" s="174"/>
      <c r="CJ405" s="174"/>
      <c r="CK405" s="174"/>
      <c r="CL405" s="174"/>
      <c r="CM405" s="174"/>
      <c r="CN405" s="174"/>
      <c r="CO405" s="174"/>
      <c r="CP405" s="174"/>
      <c r="CQ405" s="174"/>
      <c r="CR405" s="174"/>
      <c r="CS405" s="174"/>
      <c r="CT405" s="174"/>
      <c r="CU405" s="174"/>
      <c r="CV405" s="174"/>
      <c r="CW405" s="174"/>
      <c r="CX405" s="174"/>
      <c r="CY405" s="174"/>
      <c r="CZ405" s="174"/>
      <c r="DA405" s="174"/>
      <c r="DB405" s="174"/>
      <c r="DC405" s="174"/>
      <c r="DD405" s="174"/>
      <c r="DE405" s="174"/>
      <c r="DF405" s="174"/>
    </row>
    <row r="406" spans="1:209" s="6" customFormat="1" ht="31.5" customHeight="1" x14ac:dyDescent="0.25">
      <c r="A406" s="112" t="s">
        <v>563</v>
      </c>
      <c r="B406" s="63" t="s">
        <v>68</v>
      </c>
      <c r="C406" s="79"/>
      <c r="D406" s="8"/>
      <c r="E406" s="73"/>
      <c r="F406" s="73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</row>
    <row r="407" spans="1:209" s="175" customFormat="1" ht="36" customHeight="1" x14ac:dyDescent="0.25">
      <c r="A407" s="33" t="s">
        <v>518</v>
      </c>
      <c r="B407" s="63" t="s">
        <v>68</v>
      </c>
      <c r="C407" s="60">
        <v>3500</v>
      </c>
      <c r="D407" s="61" t="s">
        <v>460</v>
      </c>
      <c r="E407" s="58" t="s">
        <v>211</v>
      </c>
      <c r="F407" s="58" t="s">
        <v>211</v>
      </c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  <c r="AL407" s="174"/>
      <c r="AM407" s="174"/>
      <c r="AN407" s="174"/>
      <c r="AO407" s="174"/>
      <c r="AP407" s="174"/>
      <c r="AQ407" s="174"/>
      <c r="AR407" s="174"/>
      <c r="AS407" s="174"/>
      <c r="AT407" s="174"/>
      <c r="AU407" s="174"/>
      <c r="AV407" s="174"/>
      <c r="AW407" s="174"/>
      <c r="AX407" s="174"/>
      <c r="AY407" s="174"/>
      <c r="AZ407" s="174"/>
      <c r="BA407" s="174"/>
      <c r="BB407" s="174"/>
      <c r="BC407" s="174"/>
      <c r="BD407" s="174"/>
      <c r="BE407" s="174"/>
      <c r="BF407" s="174"/>
      <c r="BG407" s="174"/>
      <c r="BH407" s="174"/>
      <c r="BI407" s="174"/>
      <c r="BJ407" s="174"/>
      <c r="BK407" s="174"/>
      <c r="BL407" s="174"/>
      <c r="BM407" s="174"/>
      <c r="BN407" s="174"/>
      <c r="BO407" s="174"/>
      <c r="BP407" s="174"/>
      <c r="BQ407" s="174"/>
      <c r="BR407" s="174"/>
      <c r="BS407" s="174"/>
      <c r="BT407" s="174"/>
      <c r="BU407" s="174"/>
      <c r="BV407" s="174"/>
      <c r="BW407" s="174"/>
      <c r="BX407" s="174"/>
      <c r="BY407" s="174"/>
      <c r="BZ407" s="174"/>
      <c r="CA407" s="174"/>
      <c r="CB407" s="174"/>
      <c r="CC407" s="174"/>
      <c r="CD407" s="174"/>
      <c r="CE407" s="174"/>
      <c r="CF407" s="174"/>
      <c r="CG407" s="174"/>
      <c r="CH407" s="174"/>
      <c r="CI407" s="174"/>
      <c r="CJ407" s="174"/>
      <c r="CK407" s="174"/>
      <c r="CL407" s="174"/>
      <c r="CM407" s="174"/>
      <c r="CN407" s="174"/>
      <c r="CO407" s="174"/>
      <c r="CP407" s="174"/>
      <c r="CQ407" s="174"/>
      <c r="CR407" s="174"/>
      <c r="CS407" s="174"/>
      <c r="CT407" s="174"/>
      <c r="CU407" s="174"/>
      <c r="CV407" s="174"/>
      <c r="CW407" s="174"/>
      <c r="CX407" s="174"/>
      <c r="CY407" s="174"/>
      <c r="CZ407" s="174"/>
      <c r="DA407" s="174"/>
      <c r="DB407" s="174"/>
      <c r="DC407" s="174"/>
      <c r="DD407" s="174"/>
      <c r="DE407" s="174"/>
      <c r="DF407" s="174"/>
    </row>
    <row r="408" spans="1:209" s="175" customFormat="1" ht="36" customHeight="1" x14ac:dyDescent="0.25">
      <c r="A408" s="33" t="s">
        <v>519</v>
      </c>
      <c r="B408" s="63" t="s">
        <v>68</v>
      </c>
      <c r="C408" s="60">
        <v>3300</v>
      </c>
      <c r="D408" s="61" t="s">
        <v>460</v>
      </c>
      <c r="E408" s="58" t="s">
        <v>211</v>
      </c>
      <c r="F408" s="58" t="s">
        <v>211</v>
      </c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174"/>
      <c r="AL408" s="174"/>
      <c r="AM408" s="174"/>
      <c r="AN408" s="174"/>
      <c r="AO408" s="174"/>
      <c r="AP408" s="174"/>
      <c r="AQ408" s="174"/>
      <c r="AR408" s="174"/>
      <c r="AS408" s="174"/>
      <c r="AT408" s="174"/>
      <c r="AU408" s="174"/>
      <c r="AV408" s="174"/>
      <c r="AW408" s="174"/>
      <c r="AX408" s="174"/>
      <c r="AY408" s="174"/>
      <c r="AZ408" s="174"/>
      <c r="BA408" s="174"/>
      <c r="BB408" s="174"/>
      <c r="BC408" s="174"/>
      <c r="BD408" s="174"/>
      <c r="BE408" s="174"/>
      <c r="BF408" s="174"/>
      <c r="BG408" s="174"/>
      <c r="BH408" s="174"/>
      <c r="BI408" s="174"/>
      <c r="BJ408" s="174"/>
      <c r="BK408" s="174"/>
      <c r="BL408" s="174"/>
      <c r="BM408" s="174"/>
      <c r="BN408" s="174"/>
      <c r="BO408" s="174"/>
      <c r="BP408" s="174"/>
      <c r="BQ408" s="174"/>
      <c r="BR408" s="174"/>
      <c r="BS408" s="174"/>
      <c r="BT408" s="174"/>
      <c r="BU408" s="174"/>
      <c r="BV408" s="174"/>
      <c r="BW408" s="174"/>
      <c r="BX408" s="174"/>
      <c r="BY408" s="174"/>
      <c r="BZ408" s="174"/>
      <c r="CA408" s="174"/>
      <c r="CB408" s="174"/>
      <c r="CC408" s="174"/>
      <c r="CD408" s="174"/>
      <c r="CE408" s="174"/>
      <c r="CF408" s="174"/>
      <c r="CG408" s="174"/>
      <c r="CH408" s="174"/>
      <c r="CI408" s="174"/>
      <c r="CJ408" s="174"/>
      <c r="CK408" s="174"/>
      <c r="CL408" s="174"/>
      <c r="CM408" s="174"/>
      <c r="CN408" s="174"/>
      <c r="CO408" s="174"/>
      <c r="CP408" s="174"/>
      <c r="CQ408" s="174"/>
      <c r="CR408" s="174"/>
      <c r="CS408" s="174"/>
      <c r="CT408" s="174"/>
      <c r="CU408" s="174"/>
      <c r="CV408" s="174"/>
      <c r="CW408" s="174"/>
      <c r="CX408" s="174"/>
      <c r="CY408" s="174"/>
      <c r="CZ408" s="174"/>
      <c r="DA408" s="174"/>
      <c r="DB408" s="174"/>
      <c r="DC408" s="174"/>
      <c r="DD408" s="174"/>
      <c r="DE408" s="174"/>
      <c r="DF408" s="174"/>
    </row>
    <row r="409" spans="1:209" s="32" customFormat="1" x14ac:dyDescent="0.25">
      <c r="A409" s="105"/>
      <c r="B409" s="113"/>
      <c r="C409" s="114"/>
      <c r="D409" s="19"/>
      <c r="E409" s="19"/>
      <c r="F409" s="19"/>
      <c r="G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</row>
    <row r="410" spans="1:209" s="32" customFormat="1" x14ac:dyDescent="0.25">
      <c r="A410" s="105"/>
      <c r="B410" s="113"/>
      <c r="C410" s="114"/>
      <c r="D410" s="19"/>
      <c r="E410" s="19"/>
      <c r="F410" s="19"/>
      <c r="G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</row>
    <row r="411" spans="1:209" s="32" customFormat="1" x14ac:dyDescent="0.25">
      <c r="A411" s="105"/>
      <c r="B411" s="113"/>
      <c r="C411" s="114"/>
      <c r="D411" s="19"/>
      <c r="E411" s="19"/>
      <c r="F411" s="19"/>
      <c r="G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</row>
    <row r="412" spans="1:209" s="32" customFormat="1" ht="38.25" x14ac:dyDescent="0.25">
      <c r="A412" s="148" t="s">
        <v>534</v>
      </c>
      <c r="B412" s="149" t="s">
        <v>1</v>
      </c>
      <c r="C412" s="109" t="s">
        <v>433</v>
      </c>
      <c r="D412" s="109" t="s">
        <v>3</v>
      </c>
      <c r="E412" s="109" t="s">
        <v>4</v>
      </c>
      <c r="F412" s="109" t="s">
        <v>5</v>
      </c>
      <c r="G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</row>
    <row r="413" spans="1:209" ht="21" customHeight="1" x14ac:dyDescent="0.25">
      <c r="A413" s="65" t="s">
        <v>532</v>
      </c>
      <c r="B413" s="46" t="s">
        <v>462</v>
      </c>
      <c r="C413" s="29">
        <v>4800</v>
      </c>
      <c r="D413" s="34" t="s">
        <v>321</v>
      </c>
      <c r="E413" s="31" t="s">
        <v>179</v>
      </c>
      <c r="F413" s="31" t="s">
        <v>179</v>
      </c>
      <c r="G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</row>
    <row r="414" spans="1:209" s="32" customFormat="1" x14ac:dyDescent="0.25">
      <c r="A414" s="105"/>
      <c r="B414" s="113"/>
      <c r="C414" s="114"/>
      <c r="D414" s="19"/>
      <c r="E414" s="19"/>
      <c r="F414" s="19"/>
      <c r="G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</row>
    <row r="415" spans="1:209" s="32" customFormat="1" x14ac:dyDescent="0.25">
      <c r="A415" s="105"/>
      <c r="B415" s="113"/>
      <c r="C415" s="114"/>
      <c r="D415" s="19"/>
      <c r="E415" s="19"/>
      <c r="F415" s="19"/>
      <c r="G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</row>
    <row r="416" spans="1:209" s="32" customFormat="1" ht="15" x14ac:dyDescent="0.25">
      <c r="A416" s="182" t="s">
        <v>569</v>
      </c>
      <c r="B416" s="183"/>
      <c r="C416" s="183"/>
      <c r="D416" s="183"/>
      <c r="E416" s="183"/>
      <c r="F416" s="183"/>
      <c r="G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</row>
    <row r="417" spans="1:209" s="32" customFormat="1" x14ac:dyDescent="0.25">
      <c r="A417" s="105"/>
      <c r="B417" s="113"/>
      <c r="C417" s="114"/>
      <c r="D417" s="19"/>
      <c r="E417" s="19"/>
      <c r="F417" s="19"/>
      <c r="G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</row>
    <row r="418" spans="1:209" s="32" customFormat="1" ht="15" x14ac:dyDescent="0.25">
      <c r="A418" s="182" t="s">
        <v>570</v>
      </c>
      <c r="B418" s="183"/>
      <c r="C418" s="183"/>
      <c r="D418" s="183"/>
      <c r="E418" s="183"/>
      <c r="F418" s="183"/>
      <c r="G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</row>
    <row r="419" spans="1:209" s="32" customFormat="1" x14ac:dyDescent="0.25">
      <c r="A419" s="105"/>
      <c r="B419" s="113"/>
      <c r="C419" s="114"/>
      <c r="D419" s="19"/>
      <c r="E419" s="19"/>
      <c r="F419" s="19"/>
      <c r="G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</row>
    <row r="420" spans="1:209" s="32" customFormat="1" ht="15" x14ac:dyDescent="0.25">
      <c r="A420" s="180" t="s">
        <v>571</v>
      </c>
      <c r="B420" s="181"/>
      <c r="C420" s="181"/>
      <c r="D420" s="181"/>
      <c r="E420" s="181"/>
      <c r="F420" s="181"/>
      <c r="G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</row>
    <row r="421" spans="1:209" s="32" customFormat="1" x14ac:dyDescent="0.25">
      <c r="A421" s="105"/>
      <c r="B421" s="113"/>
      <c r="C421" s="114"/>
      <c r="D421" s="19"/>
      <c r="E421" s="19"/>
      <c r="F421" s="19"/>
      <c r="G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</row>
    <row r="422" spans="1:209" s="32" customFormat="1" x14ac:dyDescent="0.25">
      <c r="A422" s="105"/>
      <c r="B422" s="113"/>
      <c r="C422" s="114"/>
      <c r="D422" s="19"/>
      <c r="E422" s="19"/>
      <c r="F422" s="19"/>
      <c r="G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</row>
    <row r="423" spans="1:209" s="32" customFormat="1" x14ac:dyDescent="0.25">
      <c r="A423" s="105"/>
      <c r="B423" s="113"/>
      <c r="C423" s="114"/>
      <c r="D423" s="19"/>
      <c r="E423" s="19"/>
      <c r="F423" s="19"/>
      <c r="G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</row>
    <row r="424" spans="1:209" s="32" customFormat="1" x14ac:dyDescent="0.25">
      <c r="A424" s="105"/>
      <c r="B424" s="113"/>
      <c r="C424" s="114"/>
      <c r="D424" s="19"/>
      <c r="E424" s="19"/>
      <c r="F424" s="19"/>
      <c r="G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</row>
    <row r="425" spans="1:209" s="32" customFormat="1" x14ac:dyDescent="0.25">
      <c r="A425" s="105"/>
      <c r="B425" s="113"/>
      <c r="C425" s="114"/>
      <c r="D425" s="19"/>
      <c r="E425" s="19"/>
      <c r="F425" s="19"/>
      <c r="G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</row>
    <row r="426" spans="1:209" s="32" customFormat="1" x14ac:dyDescent="0.25">
      <c r="A426" s="105"/>
      <c r="B426" s="113"/>
      <c r="C426" s="114"/>
      <c r="D426" s="19"/>
      <c r="E426" s="19"/>
      <c r="F426" s="19"/>
      <c r="G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</row>
    <row r="427" spans="1:209" s="32" customFormat="1" x14ac:dyDescent="0.25">
      <c r="A427" s="105"/>
      <c r="B427" s="113"/>
      <c r="C427" s="114"/>
      <c r="D427" s="19"/>
      <c r="E427" s="19"/>
      <c r="F427" s="19"/>
      <c r="G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</row>
    <row r="428" spans="1:209" s="32" customFormat="1" x14ac:dyDescent="0.25">
      <c r="A428" s="105"/>
      <c r="B428" s="113"/>
      <c r="C428" s="114"/>
      <c r="D428" s="19"/>
      <c r="E428" s="19"/>
      <c r="F428" s="19"/>
      <c r="G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</row>
    <row r="429" spans="1:209" s="32" customFormat="1" x14ac:dyDescent="0.25">
      <c r="A429" s="105"/>
      <c r="B429" s="113"/>
      <c r="C429" s="114"/>
      <c r="D429" s="19"/>
      <c r="E429" s="19"/>
      <c r="F429" s="19"/>
      <c r="G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</row>
    <row r="430" spans="1:209" s="32" customFormat="1" x14ac:dyDescent="0.25">
      <c r="A430" s="105"/>
      <c r="B430" s="113"/>
      <c r="C430" s="114"/>
      <c r="D430" s="19"/>
      <c r="E430" s="19"/>
      <c r="F430" s="19"/>
      <c r="G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</row>
    <row r="431" spans="1:209" s="32" customFormat="1" x14ac:dyDescent="0.25">
      <c r="A431" s="105"/>
      <c r="B431" s="113"/>
      <c r="C431" s="114"/>
      <c r="D431" s="19"/>
      <c r="E431" s="19"/>
      <c r="F431" s="19"/>
      <c r="G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</row>
    <row r="432" spans="1:209" s="32" customFormat="1" x14ac:dyDescent="0.25">
      <c r="A432" s="105"/>
      <c r="B432" s="113"/>
      <c r="C432" s="114"/>
      <c r="D432" s="19"/>
      <c r="E432" s="19"/>
      <c r="F432" s="19"/>
      <c r="G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</row>
    <row r="433" spans="1:209" s="32" customFormat="1" x14ac:dyDescent="0.25">
      <c r="A433" s="105"/>
      <c r="B433" s="113"/>
      <c r="C433" s="114"/>
      <c r="D433" s="19"/>
      <c r="E433" s="19"/>
      <c r="F433" s="19"/>
      <c r="G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</row>
    <row r="434" spans="1:209" s="32" customFormat="1" x14ac:dyDescent="0.25">
      <c r="A434" s="105"/>
      <c r="B434" s="113"/>
      <c r="C434" s="114"/>
      <c r="D434" s="19"/>
      <c r="E434" s="19"/>
      <c r="F434" s="19"/>
      <c r="G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</row>
    <row r="435" spans="1:209" s="32" customFormat="1" x14ac:dyDescent="0.25">
      <c r="A435" s="105"/>
      <c r="B435" s="113"/>
      <c r="C435" s="114"/>
      <c r="D435" s="19"/>
      <c r="E435" s="19"/>
      <c r="F435" s="19"/>
      <c r="G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</row>
    <row r="436" spans="1:209" s="32" customFormat="1" x14ac:dyDescent="0.25">
      <c r="A436" s="105"/>
      <c r="B436" s="113"/>
      <c r="C436" s="114"/>
      <c r="D436" s="19"/>
      <c r="E436" s="19"/>
      <c r="F436" s="19"/>
      <c r="G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</row>
    <row r="437" spans="1:209" s="32" customFormat="1" x14ac:dyDescent="0.25">
      <c r="A437" s="105"/>
      <c r="B437" s="113"/>
      <c r="C437" s="114"/>
      <c r="D437" s="19"/>
      <c r="E437" s="19"/>
      <c r="F437" s="19"/>
      <c r="G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</row>
    <row r="438" spans="1:209" s="32" customFormat="1" x14ac:dyDescent="0.25">
      <c r="A438" s="105"/>
      <c r="B438" s="113"/>
      <c r="C438" s="114"/>
      <c r="D438" s="19"/>
      <c r="E438" s="19"/>
      <c r="F438" s="19"/>
      <c r="G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</row>
    <row r="439" spans="1:209" s="32" customFormat="1" x14ac:dyDescent="0.25">
      <c r="A439" s="105"/>
      <c r="B439" s="113"/>
      <c r="C439" s="114"/>
      <c r="D439" s="19"/>
      <c r="E439" s="19"/>
      <c r="F439" s="19"/>
      <c r="G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</row>
    <row r="440" spans="1:209" s="32" customFormat="1" x14ac:dyDescent="0.25">
      <c r="A440" s="105"/>
      <c r="B440" s="113"/>
      <c r="C440" s="114"/>
      <c r="D440" s="19"/>
      <c r="E440" s="19"/>
      <c r="F440" s="19"/>
      <c r="G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</row>
    <row r="441" spans="1:209" s="32" customFormat="1" x14ac:dyDescent="0.25">
      <c r="A441" s="105"/>
      <c r="B441" s="113"/>
      <c r="C441" s="114"/>
      <c r="D441" s="19"/>
      <c r="E441" s="19"/>
      <c r="F441" s="19"/>
      <c r="G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</row>
    <row r="442" spans="1:209" s="32" customFormat="1" x14ac:dyDescent="0.25">
      <c r="A442" s="105"/>
      <c r="B442" s="113"/>
      <c r="C442" s="114"/>
      <c r="D442" s="19"/>
      <c r="E442" s="19"/>
      <c r="F442" s="19"/>
      <c r="G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</row>
    <row r="443" spans="1:209" s="32" customFormat="1" x14ac:dyDescent="0.25">
      <c r="A443" s="105"/>
      <c r="B443" s="113"/>
      <c r="C443" s="114"/>
      <c r="D443" s="19"/>
      <c r="E443" s="19"/>
      <c r="F443" s="19"/>
      <c r="G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</row>
    <row r="444" spans="1:209" s="32" customFormat="1" x14ac:dyDescent="0.25">
      <c r="A444" s="105"/>
      <c r="B444" s="113"/>
      <c r="C444" s="114"/>
      <c r="D444" s="19"/>
      <c r="E444" s="19"/>
      <c r="F444" s="19"/>
      <c r="G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</row>
    <row r="445" spans="1:209" s="32" customFormat="1" x14ac:dyDescent="0.25">
      <c r="A445" s="105"/>
      <c r="B445" s="113"/>
      <c r="C445" s="114"/>
      <c r="D445" s="19"/>
      <c r="E445" s="19"/>
      <c r="F445" s="19"/>
      <c r="G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</row>
    <row r="446" spans="1:209" s="32" customFormat="1" x14ac:dyDescent="0.25">
      <c r="A446" s="105"/>
      <c r="B446" s="113"/>
      <c r="C446" s="114"/>
      <c r="D446" s="19"/>
      <c r="E446" s="19"/>
      <c r="F446" s="19"/>
      <c r="G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</row>
    <row r="447" spans="1:209" s="32" customFormat="1" x14ac:dyDescent="0.25">
      <c r="A447" s="105"/>
      <c r="B447" s="113"/>
      <c r="C447" s="114"/>
      <c r="D447" s="19"/>
      <c r="E447" s="19"/>
      <c r="F447" s="19"/>
      <c r="G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</row>
    <row r="448" spans="1:209" s="32" customFormat="1" x14ac:dyDescent="0.25">
      <c r="A448" s="105"/>
      <c r="B448" s="113"/>
      <c r="C448" s="114"/>
      <c r="D448" s="19"/>
      <c r="E448" s="19"/>
      <c r="F448" s="19"/>
      <c r="G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</row>
    <row r="449" spans="1:209" s="32" customFormat="1" x14ac:dyDescent="0.25">
      <c r="A449" s="105"/>
      <c r="B449" s="113"/>
      <c r="C449" s="114"/>
      <c r="D449" s="19"/>
      <c r="E449" s="19"/>
      <c r="F449" s="19"/>
      <c r="G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</row>
    <row r="450" spans="1:209" s="32" customFormat="1" x14ac:dyDescent="0.25">
      <c r="A450" s="105"/>
      <c r="B450" s="113"/>
      <c r="C450" s="114"/>
      <c r="D450" s="19"/>
      <c r="E450" s="19"/>
      <c r="F450" s="19"/>
      <c r="G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</row>
    <row r="451" spans="1:209" s="32" customFormat="1" x14ac:dyDescent="0.25">
      <c r="A451" s="105"/>
      <c r="B451" s="113"/>
      <c r="C451" s="114"/>
      <c r="D451" s="19"/>
      <c r="E451" s="19"/>
      <c r="F451" s="19"/>
      <c r="G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</row>
    <row r="452" spans="1:209" s="32" customFormat="1" x14ac:dyDescent="0.25">
      <c r="A452" s="105"/>
      <c r="B452" s="113"/>
      <c r="C452" s="114"/>
      <c r="D452" s="19"/>
      <c r="E452" s="19"/>
      <c r="F452" s="19"/>
      <c r="G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</row>
    <row r="453" spans="1:209" s="32" customFormat="1" x14ac:dyDescent="0.25">
      <c r="A453" s="105"/>
      <c r="B453" s="113"/>
      <c r="C453" s="114"/>
      <c r="D453" s="19"/>
      <c r="E453" s="19"/>
      <c r="F453" s="19"/>
      <c r="G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</row>
    <row r="454" spans="1:209" s="32" customFormat="1" x14ac:dyDescent="0.25">
      <c r="A454" s="105"/>
      <c r="B454" s="113"/>
      <c r="C454" s="114"/>
      <c r="D454" s="19"/>
      <c r="E454" s="19"/>
      <c r="F454" s="19"/>
      <c r="G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</row>
    <row r="455" spans="1:209" s="32" customFormat="1" x14ac:dyDescent="0.25">
      <c r="A455" s="105"/>
      <c r="B455" s="113"/>
      <c r="C455" s="114"/>
      <c r="D455" s="19"/>
      <c r="E455" s="19"/>
      <c r="F455" s="19"/>
      <c r="G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</row>
    <row r="456" spans="1:209" s="32" customFormat="1" x14ac:dyDescent="0.25">
      <c r="A456" s="105"/>
      <c r="B456" s="113"/>
      <c r="C456" s="114"/>
      <c r="D456" s="19"/>
      <c r="E456" s="19"/>
      <c r="F456" s="19"/>
      <c r="G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</row>
    <row r="457" spans="1:209" s="32" customFormat="1" x14ac:dyDescent="0.25">
      <c r="A457" s="105"/>
      <c r="B457" s="113"/>
      <c r="C457" s="114"/>
      <c r="D457" s="19"/>
      <c r="E457" s="19"/>
      <c r="F457" s="19"/>
      <c r="G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</row>
    <row r="458" spans="1:209" s="32" customFormat="1" x14ac:dyDescent="0.25">
      <c r="A458" s="105"/>
      <c r="B458" s="113"/>
      <c r="C458" s="114"/>
      <c r="D458" s="19"/>
      <c r="E458" s="19"/>
      <c r="F458" s="19"/>
      <c r="G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</row>
    <row r="459" spans="1:209" s="32" customFormat="1" x14ac:dyDescent="0.25">
      <c r="A459" s="105"/>
      <c r="B459" s="113"/>
      <c r="C459" s="114"/>
      <c r="D459" s="19"/>
      <c r="E459" s="19"/>
      <c r="F459" s="19"/>
      <c r="G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</row>
    <row r="460" spans="1:209" s="32" customFormat="1" x14ac:dyDescent="0.25">
      <c r="A460" s="105"/>
      <c r="B460" s="113"/>
      <c r="C460" s="114"/>
      <c r="D460" s="19"/>
      <c r="E460" s="19"/>
      <c r="F460" s="19"/>
      <c r="G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</row>
    <row r="461" spans="1:209" s="32" customFormat="1" x14ac:dyDescent="0.25">
      <c r="A461" s="105"/>
      <c r="B461" s="113"/>
      <c r="C461" s="114"/>
      <c r="D461" s="19"/>
      <c r="E461" s="19"/>
      <c r="F461" s="19"/>
      <c r="G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</row>
    <row r="462" spans="1:209" s="32" customFormat="1" x14ac:dyDescent="0.25">
      <c r="A462" s="105"/>
      <c r="B462" s="113"/>
      <c r="C462" s="114"/>
      <c r="D462" s="19"/>
      <c r="E462" s="19"/>
      <c r="F462" s="19"/>
      <c r="G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</row>
    <row r="463" spans="1:209" s="32" customFormat="1" x14ac:dyDescent="0.25">
      <c r="A463" s="105"/>
      <c r="B463" s="113"/>
      <c r="C463" s="114"/>
      <c r="D463" s="19"/>
      <c r="E463" s="19"/>
      <c r="F463" s="19"/>
      <c r="G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</row>
    <row r="464" spans="1:209" s="32" customFormat="1" x14ac:dyDescent="0.25">
      <c r="A464" s="105"/>
      <c r="B464" s="113"/>
      <c r="C464" s="114"/>
      <c r="D464" s="19"/>
      <c r="E464" s="19"/>
      <c r="F464" s="19"/>
      <c r="G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</row>
    <row r="465" spans="1:209" s="32" customFormat="1" x14ac:dyDescent="0.25">
      <c r="A465" s="105"/>
      <c r="B465" s="113"/>
      <c r="C465" s="114"/>
      <c r="D465" s="19"/>
      <c r="E465" s="19"/>
      <c r="F465" s="19"/>
      <c r="G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</row>
    <row r="466" spans="1:209" s="32" customFormat="1" x14ac:dyDescent="0.25">
      <c r="A466" s="105"/>
      <c r="B466" s="113"/>
      <c r="C466" s="114"/>
      <c r="D466" s="19"/>
      <c r="E466" s="19"/>
      <c r="F466" s="19"/>
      <c r="G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</row>
    <row r="467" spans="1:209" s="32" customFormat="1" x14ac:dyDescent="0.25">
      <c r="A467" s="105"/>
      <c r="B467" s="113"/>
      <c r="C467" s="114"/>
      <c r="D467" s="19"/>
      <c r="E467" s="19"/>
      <c r="F467" s="19"/>
      <c r="G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</row>
    <row r="468" spans="1:209" s="32" customFormat="1" x14ac:dyDescent="0.25">
      <c r="A468" s="105"/>
      <c r="B468" s="113"/>
      <c r="C468" s="114"/>
      <c r="D468" s="19"/>
      <c r="E468" s="19"/>
      <c r="F468" s="19"/>
      <c r="G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</row>
    <row r="469" spans="1:209" s="32" customFormat="1" x14ac:dyDescent="0.25">
      <c r="A469" s="105"/>
      <c r="B469" s="113"/>
      <c r="C469" s="114"/>
      <c r="D469" s="19"/>
      <c r="E469" s="19"/>
      <c r="F469" s="19"/>
      <c r="G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</row>
    <row r="470" spans="1:209" s="32" customFormat="1" x14ac:dyDescent="0.25">
      <c r="A470" s="105"/>
      <c r="B470" s="113"/>
      <c r="C470" s="114"/>
      <c r="D470" s="19"/>
      <c r="E470" s="19"/>
      <c r="F470" s="19"/>
      <c r="G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</row>
    <row r="471" spans="1:209" s="32" customFormat="1" x14ac:dyDescent="0.25">
      <c r="A471" s="105"/>
      <c r="B471" s="113"/>
      <c r="C471" s="114"/>
      <c r="D471" s="19"/>
      <c r="E471" s="19"/>
      <c r="F471" s="19"/>
      <c r="G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</row>
    <row r="472" spans="1:209" s="32" customFormat="1" x14ac:dyDescent="0.25">
      <c r="A472" s="105"/>
      <c r="B472" s="113"/>
      <c r="C472" s="114"/>
      <c r="D472" s="19"/>
      <c r="E472" s="19"/>
      <c r="F472" s="19"/>
      <c r="G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</row>
    <row r="473" spans="1:209" s="32" customFormat="1" x14ac:dyDescent="0.25">
      <c r="A473" s="105"/>
      <c r="B473" s="113"/>
      <c r="C473" s="114"/>
      <c r="D473" s="19"/>
      <c r="E473" s="19"/>
      <c r="F473" s="19"/>
      <c r="G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</row>
    <row r="474" spans="1:209" s="32" customFormat="1" x14ac:dyDescent="0.25">
      <c r="A474" s="105"/>
      <c r="B474" s="113"/>
      <c r="C474" s="114"/>
      <c r="D474" s="19"/>
      <c r="E474" s="19"/>
      <c r="F474" s="19"/>
      <c r="G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</row>
    <row r="475" spans="1:209" s="32" customFormat="1" x14ac:dyDescent="0.25">
      <c r="A475" s="105"/>
      <c r="B475" s="113"/>
      <c r="C475" s="114"/>
      <c r="D475" s="19"/>
      <c r="E475" s="19"/>
      <c r="F475" s="19"/>
      <c r="G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</row>
    <row r="476" spans="1:209" s="32" customFormat="1" x14ac:dyDescent="0.25">
      <c r="A476" s="105"/>
      <c r="B476" s="113"/>
      <c r="C476" s="114"/>
      <c r="D476" s="19"/>
      <c r="E476" s="19"/>
      <c r="F476" s="19"/>
      <c r="G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</row>
    <row r="477" spans="1:209" s="32" customFormat="1" x14ac:dyDescent="0.25">
      <c r="A477" s="105"/>
      <c r="B477" s="113"/>
      <c r="C477" s="114"/>
      <c r="D477" s="19"/>
      <c r="E477" s="19"/>
      <c r="F477" s="19"/>
      <c r="G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</row>
    <row r="478" spans="1:209" s="32" customFormat="1" x14ac:dyDescent="0.25">
      <c r="A478" s="105"/>
      <c r="B478" s="113"/>
      <c r="C478" s="114"/>
      <c r="D478" s="19"/>
      <c r="E478" s="19"/>
      <c r="F478" s="19"/>
      <c r="G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</row>
    <row r="479" spans="1:209" s="32" customFormat="1" x14ac:dyDescent="0.25">
      <c r="A479" s="105"/>
      <c r="B479" s="113"/>
      <c r="C479" s="114"/>
      <c r="D479" s="19"/>
      <c r="E479" s="19"/>
      <c r="F479" s="19"/>
      <c r="G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</row>
    <row r="480" spans="1:209" s="32" customFormat="1" x14ac:dyDescent="0.25">
      <c r="A480" s="105"/>
      <c r="B480" s="113"/>
      <c r="C480" s="114"/>
      <c r="D480" s="19"/>
      <c r="E480" s="19"/>
      <c r="F480" s="19"/>
      <c r="G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</row>
    <row r="481" spans="1:209" s="32" customFormat="1" x14ac:dyDescent="0.25">
      <c r="A481" s="105"/>
      <c r="B481" s="113"/>
      <c r="C481" s="114"/>
      <c r="D481" s="19"/>
      <c r="E481" s="19"/>
      <c r="F481" s="19"/>
      <c r="G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</row>
    <row r="482" spans="1:209" s="32" customFormat="1" x14ac:dyDescent="0.25">
      <c r="A482" s="105"/>
      <c r="B482" s="113"/>
      <c r="C482" s="114"/>
      <c r="D482" s="19"/>
      <c r="E482" s="19"/>
      <c r="F482" s="19"/>
      <c r="G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</row>
    <row r="483" spans="1:209" s="32" customFormat="1" x14ac:dyDescent="0.25">
      <c r="A483" s="105"/>
      <c r="B483" s="113"/>
      <c r="C483" s="114"/>
      <c r="D483" s="19"/>
      <c r="E483" s="19"/>
      <c r="F483" s="19"/>
      <c r="G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</row>
    <row r="484" spans="1:209" s="32" customFormat="1" x14ac:dyDescent="0.25">
      <c r="A484" s="105"/>
      <c r="B484" s="113"/>
      <c r="C484" s="114"/>
      <c r="D484" s="19"/>
      <c r="E484" s="19"/>
      <c r="F484" s="19"/>
      <c r="G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</row>
    <row r="485" spans="1:209" s="32" customFormat="1" x14ac:dyDescent="0.25">
      <c r="A485" s="105"/>
      <c r="B485" s="113"/>
      <c r="C485" s="114"/>
      <c r="D485" s="19"/>
      <c r="E485" s="19"/>
      <c r="F485" s="19"/>
      <c r="G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</row>
    <row r="486" spans="1:209" s="32" customFormat="1" x14ac:dyDescent="0.25">
      <c r="A486" s="105"/>
      <c r="B486" s="113"/>
      <c r="C486" s="114"/>
      <c r="D486" s="19"/>
      <c r="E486" s="19"/>
      <c r="F486" s="19"/>
      <c r="G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</row>
    <row r="487" spans="1:209" s="32" customFormat="1" x14ac:dyDescent="0.25">
      <c r="A487" s="105"/>
      <c r="B487" s="113"/>
      <c r="C487" s="114"/>
      <c r="D487" s="19"/>
      <c r="E487" s="19"/>
      <c r="F487" s="19"/>
      <c r="G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</row>
    <row r="488" spans="1:209" s="32" customFormat="1" x14ac:dyDescent="0.25">
      <c r="A488" s="105"/>
      <c r="B488" s="113"/>
      <c r="C488" s="114"/>
      <c r="D488" s="19"/>
      <c r="E488" s="19"/>
      <c r="F488" s="19"/>
      <c r="G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</row>
    <row r="489" spans="1:209" s="32" customFormat="1" x14ac:dyDescent="0.25">
      <c r="A489" s="105"/>
      <c r="B489" s="113"/>
      <c r="C489" s="114"/>
      <c r="D489" s="19"/>
      <c r="E489" s="19"/>
      <c r="F489" s="19"/>
      <c r="G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</row>
    <row r="490" spans="1:209" s="32" customFormat="1" x14ac:dyDescent="0.25">
      <c r="A490" s="105"/>
      <c r="B490" s="113"/>
      <c r="C490" s="114"/>
      <c r="D490" s="19"/>
      <c r="E490" s="19"/>
      <c r="F490" s="19"/>
      <c r="G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</row>
    <row r="491" spans="1:209" s="32" customFormat="1" x14ac:dyDescent="0.25">
      <c r="A491" s="105"/>
      <c r="B491" s="113"/>
      <c r="C491" s="114"/>
      <c r="D491" s="19"/>
      <c r="E491" s="19"/>
      <c r="F491" s="19"/>
      <c r="G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</row>
    <row r="492" spans="1:209" s="32" customFormat="1" x14ac:dyDescent="0.25">
      <c r="A492" s="105"/>
      <c r="B492" s="113"/>
      <c r="C492" s="114"/>
      <c r="D492" s="19"/>
      <c r="E492" s="19"/>
      <c r="F492" s="19"/>
      <c r="G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</row>
    <row r="493" spans="1:209" s="32" customFormat="1" x14ac:dyDescent="0.25">
      <c r="A493" s="105"/>
      <c r="B493" s="113"/>
      <c r="C493" s="114"/>
      <c r="D493" s="19"/>
      <c r="E493" s="19"/>
      <c r="F493" s="19"/>
      <c r="G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</row>
    <row r="494" spans="1:209" s="32" customFormat="1" x14ac:dyDescent="0.25">
      <c r="A494" s="105"/>
      <c r="B494" s="113"/>
      <c r="C494" s="114"/>
      <c r="D494" s="19"/>
      <c r="E494" s="19"/>
      <c r="F494" s="19"/>
      <c r="G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</row>
    <row r="495" spans="1:209" s="32" customFormat="1" x14ac:dyDescent="0.25">
      <c r="A495" s="105"/>
      <c r="B495" s="113"/>
      <c r="C495" s="114"/>
      <c r="D495" s="19"/>
      <c r="E495" s="19"/>
      <c r="F495" s="19"/>
      <c r="G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Y495" s="30"/>
      <c r="FZ495" s="30"/>
      <c r="GA495" s="30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A495" s="30"/>
    </row>
    <row r="496" spans="1:209" s="32" customFormat="1" x14ac:dyDescent="0.25">
      <c r="A496" s="105"/>
      <c r="B496" s="113"/>
      <c r="C496" s="114"/>
      <c r="D496" s="19"/>
      <c r="E496" s="19"/>
      <c r="F496" s="19"/>
      <c r="G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</row>
    <row r="497" spans="1:209" s="32" customFormat="1" x14ac:dyDescent="0.25">
      <c r="A497" s="105"/>
      <c r="B497" s="113"/>
      <c r="C497" s="114"/>
      <c r="D497" s="19"/>
      <c r="E497" s="19"/>
      <c r="F497" s="19"/>
      <c r="G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</row>
    <row r="498" spans="1:209" s="32" customFormat="1" x14ac:dyDescent="0.25">
      <c r="A498" s="105"/>
      <c r="B498" s="113"/>
      <c r="C498" s="114"/>
      <c r="D498" s="19"/>
      <c r="E498" s="19"/>
      <c r="F498" s="19"/>
      <c r="G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</row>
    <row r="499" spans="1:209" s="32" customFormat="1" x14ac:dyDescent="0.25">
      <c r="A499" s="105"/>
      <c r="B499" s="113"/>
      <c r="C499" s="114"/>
      <c r="D499" s="19"/>
      <c r="E499" s="19"/>
      <c r="F499" s="19"/>
      <c r="G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</row>
    <row r="500" spans="1:209" s="32" customFormat="1" x14ac:dyDescent="0.25">
      <c r="A500" s="105"/>
      <c r="B500" s="113"/>
      <c r="C500" s="114"/>
      <c r="D500" s="19"/>
      <c r="E500" s="19"/>
      <c r="F500" s="19"/>
      <c r="G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Y500" s="30"/>
      <c r="FZ500" s="30"/>
      <c r="GA500" s="30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A500" s="30"/>
    </row>
    <row r="501" spans="1:209" s="32" customFormat="1" x14ac:dyDescent="0.25">
      <c r="A501" s="105"/>
      <c r="B501" s="113"/>
      <c r="C501" s="114"/>
      <c r="D501" s="19"/>
      <c r="E501" s="19"/>
      <c r="F501" s="19"/>
      <c r="G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  <c r="FZ501" s="30"/>
      <c r="GA501" s="30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A501" s="30"/>
    </row>
    <row r="502" spans="1:209" s="32" customFormat="1" x14ac:dyDescent="0.25">
      <c r="A502" s="105"/>
      <c r="B502" s="113"/>
      <c r="C502" s="114"/>
      <c r="D502" s="19"/>
      <c r="E502" s="19"/>
      <c r="F502" s="19"/>
      <c r="G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</row>
    <row r="503" spans="1:209" s="32" customFormat="1" x14ac:dyDescent="0.25">
      <c r="A503" s="105"/>
      <c r="B503" s="113"/>
      <c r="C503" s="114"/>
      <c r="D503" s="19"/>
      <c r="E503" s="19"/>
      <c r="F503" s="19"/>
      <c r="G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</row>
    <row r="504" spans="1:209" s="32" customFormat="1" x14ac:dyDescent="0.25">
      <c r="A504" s="105"/>
      <c r="B504" s="113"/>
      <c r="C504" s="114"/>
      <c r="D504" s="19"/>
      <c r="E504" s="19"/>
      <c r="F504" s="19"/>
      <c r="G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I504" s="30"/>
      <c r="EJ504" s="30"/>
      <c r="EK504" s="30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W504" s="30"/>
      <c r="EX504" s="30"/>
      <c r="EY504" s="30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30"/>
      <c r="FN504" s="30"/>
      <c r="FO504" s="30"/>
      <c r="FP504" s="30"/>
      <c r="FQ504" s="30"/>
      <c r="FR504" s="30"/>
      <c r="FS504" s="30"/>
      <c r="FT504" s="30"/>
      <c r="FU504" s="30"/>
      <c r="FV504" s="30"/>
      <c r="FW504" s="30"/>
      <c r="FX504" s="30"/>
      <c r="FY504" s="30"/>
      <c r="FZ504" s="30"/>
      <c r="GA504" s="30"/>
      <c r="GB504" s="30"/>
      <c r="GC504" s="30"/>
      <c r="GD504" s="30"/>
      <c r="GE504" s="30"/>
      <c r="GF504" s="30"/>
      <c r="GG504" s="30"/>
      <c r="GH504" s="30"/>
      <c r="GI504" s="30"/>
      <c r="GJ504" s="30"/>
      <c r="GK504" s="30"/>
      <c r="GL504" s="30"/>
      <c r="GM504" s="30"/>
      <c r="GN504" s="30"/>
      <c r="GO504" s="30"/>
      <c r="GP504" s="30"/>
      <c r="GQ504" s="30"/>
      <c r="GR504" s="30"/>
      <c r="GS504" s="30"/>
      <c r="GT504" s="30"/>
      <c r="GU504" s="30"/>
      <c r="GV504" s="30"/>
      <c r="GW504" s="30"/>
      <c r="GX504" s="30"/>
      <c r="GY504" s="30"/>
      <c r="GZ504" s="30"/>
      <c r="HA504" s="30"/>
    </row>
    <row r="505" spans="1:209" s="32" customFormat="1" x14ac:dyDescent="0.25">
      <c r="A505" s="105"/>
      <c r="B505" s="113"/>
      <c r="C505" s="114"/>
      <c r="D505" s="19"/>
      <c r="E505" s="19"/>
      <c r="F505" s="19"/>
      <c r="G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</row>
    <row r="506" spans="1:209" s="32" customFormat="1" x14ac:dyDescent="0.25">
      <c r="A506" s="105"/>
      <c r="B506" s="113"/>
      <c r="C506" s="114"/>
      <c r="D506" s="19"/>
      <c r="E506" s="19"/>
      <c r="F506" s="19"/>
      <c r="G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</row>
    <row r="507" spans="1:209" s="32" customFormat="1" x14ac:dyDescent="0.25">
      <c r="A507" s="105"/>
      <c r="B507" s="113"/>
      <c r="C507" s="114"/>
      <c r="D507" s="19"/>
      <c r="E507" s="19"/>
      <c r="F507" s="19"/>
      <c r="G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</row>
    <row r="508" spans="1:209" s="32" customFormat="1" x14ac:dyDescent="0.25">
      <c r="A508" s="105"/>
      <c r="B508" s="113"/>
      <c r="C508" s="114"/>
      <c r="D508" s="19"/>
      <c r="E508" s="19"/>
      <c r="F508" s="19"/>
      <c r="G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Y508" s="30"/>
      <c r="FZ508" s="30"/>
      <c r="GA508" s="30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A508" s="30"/>
    </row>
    <row r="509" spans="1:209" s="32" customFormat="1" x14ac:dyDescent="0.25">
      <c r="A509" s="105"/>
      <c r="B509" s="113"/>
      <c r="C509" s="114"/>
      <c r="D509" s="19"/>
      <c r="E509" s="19"/>
      <c r="F509" s="19"/>
      <c r="G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W509" s="30"/>
      <c r="EX509" s="30"/>
      <c r="EY509" s="30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30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Y509" s="30"/>
      <c r="FZ509" s="30"/>
      <c r="GA509" s="30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A509" s="30"/>
    </row>
    <row r="510" spans="1:209" s="32" customFormat="1" x14ac:dyDescent="0.25">
      <c r="A510" s="105"/>
      <c r="B510" s="113"/>
      <c r="C510" s="114"/>
      <c r="D510" s="19"/>
      <c r="E510" s="19"/>
      <c r="F510" s="19"/>
      <c r="G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</row>
    <row r="511" spans="1:209" s="32" customFormat="1" x14ac:dyDescent="0.25">
      <c r="A511" s="105"/>
      <c r="B511" s="113"/>
      <c r="C511" s="114"/>
      <c r="D511" s="19"/>
      <c r="E511" s="19"/>
      <c r="F511" s="19"/>
      <c r="G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</row>
    <row r="512" spans="1:209" s="32" customFormat="1" x14ac:dyDescent="0.25">
      <c r="A512" s="105"/>
      <c r="B512" s="113"/>
      <c r="C512" s="114"/>
      <c r="D512" s="19"/>
      <c r="E512" s="19"/>
      <c r="F512" s="19"/>
      <c r="G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  <c r="FZ512" s="30"/>
      <c r="GA512" s="30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A512" s="30"/>
    </row>
    <row r="513" spans="1:209" s="32" customFormat="1" x14ac:dyDescent="0.25">
      <c r="A513" s="105"/>
      <c r="B513" s="113"/>
      <c r="C513" s="114"/>
      <c r="D513" s="19"/>
      <c r="E513" s="19"/>
      <c r="F513" s="19"/>
      <c r="G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</row>
    <row r="514" spans="1:209" s="32" customFormat="1" x14ac:dyDescent="0.25">
      <c r="A514" s="105"/>
      <c r="B514" s="113"/>
      <c r="C514" s="114"/>
      <c r="D514" s="19"/>
      <c r="E514" s="19"/>
      <c r="F514" s="19"/>
      <c r="G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</row>
    <row r="515" spans="1:209" s="32" customFormat="1" x14ac:dyDescent="0.25">
      <c r="A515" s="105"/>
      <c r="B515" s="113"/>
      <c r="C515" s="114"/>
      <c r="D515" s="19"/>
      <c r="E515" s="19"/>
      <c r="F515" s="19"/>
      <c r="G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  <c r="EQ515" s="30"/>
      <c r="ER515" s="30"/>
      <c r="ES515" s="30"/>
      <c r="ET515" s="30"/>
      <c r="EU515" s="30"/>
      <c r="EV515" s="30"/>
      <c r="EW515" s="30"/>
      <c r="EX515" s="30"/>
      <c r="EY515" s="30"/>
      <c r="EZ515" s="30"/>
      <c r="FA515" s="30"/>
      <c r="FB515" s="30"/>
      <c r="FC515" s="30"/>
      <c r="FD515" s="30"/>
      <c r="FE515" s="30"/>
      <c r="FF515" s="30"/>
      <c r="FG515" s="30"/>
      <c r="FH515" s="30"/>
      <c r="FI515" s="30"/>
      <c r="FJ515" s="30"/>
      <c r="FK515" s="30"/>
      <c r="FL515" s="30"/>
      <c r="FM515" s="30"/>
      <c r="FN515" s="30"/>
      <c r="FO515" s="30"/>
      <c r="FP515" s="30"/>
      <c r="FQ515" s="30"/>
      <c r="FR515" s="30"/>
      <c r="FS515" s="30"/>
      <c r="FT515" s="30"/>
      <c r="FU515" s="30"/>
      <c r="FV515" s="30"/>
      <c r="FW515" s="30"/>
      <c r="FX515" s="30"/>
      <c r="FY515" s="30"/>
      <c r="FZ515" s="30"/>
      <c r="GA515" s="30"/>
      <c r="GB515" s="30"/>
      <c r="GC515" s="30"/>
      <c r="GD515" s="30"/>
      <c r="GE515" s="30"/>
      <c r="GF515" s="30"/>
      <c r="GG515" s="30"/>
      <c r="GH515" s="30"/>
      <c r="GI515" s="30"/>
      <c r="GJ515" s="30"/>
      <c r="GK515" s="30"/>
      <c r="GL515" s="30"/>
      <c r="GM515" s="30"/>
      <c r="GN515" s="30"/>
      <c r="GO515" s="30"/>
      <c r="GP515" s="30"/>
      <c r="GQ515" s="30"/>
      <c r="GR515" s="30"/>
      <c r="GS515" s="30"/>
      <c r="GT515" s="30"/>
      <c r="GU515" s="30"/>
      <c r="GV515" s="30"/>
      <c r="GW515" s="30"/>
      <c r="GX515" s="30"/>
      <c r="GY515" s="30"/>
      <c r="GZ515" s="30"/>
      <c r="HA515" s="30"/>
    </row>
    <row r="516" spans="1:209" s="32" customFormat="1" x14ac:dyDescent="0.25">
      <c r="A516" s="105"/>
      <c r="B516" s="113"/>
      <c r="C516" s="114"/>
      <c r="D516" s="19"/>
      <c r="E516" s="19"/>
      <c r="F516" s="19"/>
      <c r="G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W516" s="30"/>
      <c r="EX516" s="30"/>
      <c r="EY516" s="30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30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Y516" s="30"/>
      <c r="FZ516" s="30"/>
      <c r="GA516" s="30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A516" s="30"/>
    </row>
    <row r="517" spans="1:209" s="32" customFormat="1" x14ac:dyDescent="0.25">
      <c r="A517" s="105"/>
      <c r="B517" s="113"/>
      <c r="C517" s="114"/>
      <c r="D517" s="19"/>
      <c r="E517" s="19"/>
      <c r="F517" s="19"/>
      <c r="G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</row>
    <row r="518" spans="1:209" s="32" customFormat="1" x14ac:dyDescent="0.25">
      <c r="A518" s="105"/>
      <c r="B518" s="113"/>
      <c r="C518" s="114"/>
      <c r="D518" s="19"/>
      <c r="E518" s="19"/>
      <c r="F518" s="19"/>
      <c r="G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</row>
    <row r="519" spans="1:209" s="32" customFormat="1" x14ac:dyDescent="0.25">
      <c r="A519" s="105"/>
      <c r="B519" s="113"/>
      <c r="C519" s="114"/>
      <c r="D519" s="19"/>
      <c r="E519" s="19"/>
      <c r="F519" s="19"/>
      <c r="G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</row>
    <row r="520" spans="1:209" s="32" customFormat="1" x14ac:dyDescent="0.25">
      <c r="A520" s="105"/>
      <c r="B520" s="113"/>
      <c r="C520" s="114"/>
      <c r="D520" s="19"/>
      <c r="E520" s="19"/>
      <c r="F520" s="19"/>
      <c r="G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W520" s="30"/>
      <c r="EX520" s="30"/>
      <c r="EY520" s="30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30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Y520" s="30"/>
      <c r="FZ520" s="30"/>
      <c r="GA520" s="30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A520" s="30"/>
    </row>
    <row r="521" spans="1:209" s="32" customFormat="1" x14ac:dyDescent="0.25">
      <c r="A521" s="105"/>
      <c r="B521" s="113"/>
      <c r="C521" s="114"/>
      <c r="D521" s="19"/>
      <c r="E521" s="19"/>
      <c r="F521" s="19"/>
      <c r="G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W521" s="30"/>
      <c r="EX521" s="30"/>
      <c r="EY521" s="30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30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Y521" s="30"/>
      <c r="FZ521" s="30"/>
      <c r="GA521" s="30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</row>
    <row r="522" spans="1:209" s="32" customFormat="1" x14ac:dyDescent="0.25">
      <c r="A522" s="105"/>
      <c r="B522" s="113"/>
      <c r="C522" s="114"/>
      <c r="D522" s="19"/>
      <c r="E522" s="19"/>
      <c r="F522" s="19"/>
      <c r="G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W522" s="30"/>
      <c r="EX522" s="30"/>
      <c r="EY522" s="30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30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Y522" s="30"/>
      <c r="FZ522" s="30"/>
      <c r="GA522" s="30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A522" s="30"/>
    </row>
    <row r="523" spans="1:209" s="32" customFormat="1" x14ac:dyDescent="0.25">
      <c r="A523" s="105"/>
      <c r="B523" s="113"/>
      <c r="C523" s="114"/>
      <c r="D523" s="19"/>
      <c r="E523" s="19"/>
      <c r="F523" s="19"/>
      <c r="G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  <c r="FZ523" s="30"/>
      <c r="GA523" s="30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A523" s="30"/>
    </row>
    <row r="524" spans="1:209" s="32" customFormat="1" x14ac:dyDescent="0.25">
      <c r="A524" s="105"/>
      <c r="B524" s="113"/>
      <c r="C524" s="114"/>
      <c r="D524" s="19"/>
      <c r="E524" s="19"/>
      <c r="F524" s="19"/>
      <c r="G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</row>
    <row r="525" spans="1:209" s="32" customFormat="1" x14ac:dyDescent="0.25">
      <c r="A525" s="105"/>
      <c r="B525" s="113"/>
      <c r="C525" s="114"/>
      <c r="D525" s="19"/>
      <c r="E525" s="19"/>
      <c r="F525" s="19"/>
      <c r="G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</row>
    <row r="526" spans="1:209" s="32" customFormat="1" x14ac:dyDescent="0.25">
      <c r="A526" s="105"/>
      <c r="B526" s="113"/>
      <c r="C526" s="114"/>
      <c r="D526" s="19"/>
      <c r="E526" s="19"/>
      <c r="F526" s="19"/>
      <c r="G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</row>
    <row r="527" spans="1:209" s="32" customFormat="1" x14ac:dyDescent="0.25">
      <c r="A527" s="105"/>
      <c r="B527" s="113"/>
      <c r="C527" s="114"/>
      <c r="D527" s="19"/>
      <c r="E527" s="19"/>
      <c r="F527" s="19"/>
      <c r="G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</row>
    <row r="528" spans="1:209" s="32" customFormat="1" x14ac:dyDescent="0.25">
      <c r="A528" s="105"/>
      <c r="B528" s="113"/>
      <c r="C528" s="114"/>
      <c r="D528" s="19"/>
      <c r="E528" s="19"/>
      <c r="F528" s="19"/>
      <c r="G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</row>
    <row r="529" spans="1:209" s="32" customFormat="1" x14ac:dyDescent="0.25">
      <c r="A529" s="105"/>
      <c r="B529" s="113"/>
      <c r="C529" s="114"/>
      <c r="D529" s="19"/>
      <c r="E529" s="19"/>
      <c r="F529" s="19"/>
      <c r="G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</row>
    <row r="530" spans="1:209" s="32" customFormat="1" x14ac:dyDescent="0.25">
      <c r="A530" s="105"/>
      <c r="B530" s="113"/>
      <c r="C530" s="114"/>
      <c r="D530" s="19"/>
      <c r="E530" s="19"/>
      <c r="F530" s="19"/>
      <c r="G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</row>
    <row r="531" spans="1:209" s="32" customFormat="1" x14ac:dyDescent="0.25">
      <c r="A531" s="105"/>
      <c r="B531" s="113"/>
      <c r="C531" s="114"/>
      <c r="D531" s="19"/>
      <c r="E531" s="19"/>
      <c r="F531" s="19"/>
      <c r="G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</row>
    <row r="532" spans="1:209" s="32" customFormat="1" x14ac:dyDescent="0.25">
      <c r="A532" s="105"/>
      <c r="B532" s="113"/>
      <c r="C532" s="114"/>
      <c r="D532" s="19"/>
      <c r="E532" s="19"/>
      <c r="F532" s="19"/>
      <c r="G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W532" s="30"/>
      <c r="EX532" s="30"/>
      <c r="EY532" s="30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30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Y532" s="30"/>
      <c r="FZ532" s="30"/>
      <c r="GA532" s="30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A532" s="30"/>
    </row>
    <row r="533" spans="1:209" s="32" customFormat="1" x14ac:dyDescent="0.25">
      <c r="A533" s="105"/>
      <c r="B533" s="113"/>
      <c r="C533" s="114"/>
      <c r="D533" s="19"/>
      <c r="E533" s="19"/>
      <c r="F533" s="19"/>
      <c r="G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</row>
    <row r="534" spans="1:209" s="32" customFormat="1" x14ac:dyDescent="0.25">
      <c r="A534" s="105"/>
      <c r="B534" s="113"/>
      <c r="C534" s="114"/>
      <c r="D534" s="19"/>
      <c r="E534" s="19"/>
      <c r="F534" s="19"/>
      <c r="G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</row>
    <row r="535" spans="1:209" s="32" customFormat="1" x14ac:dyDescent="0.25">
      <c r="A535" s="105"/>
      <c r="B535" s="113"/>
      <c r="C535" s="114"/>
      <c r="D535" s="19"/>
      <c r="E535" s="19"/>
      <c r="F535" s="19"/>
      <c r="G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  <c r="FZ535" s="30"/>
      <c r="GA535" s="30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A535" s="30"/>
    </row>
    <row r="536" spans="1:209" s="32" customFormat="1" x14ac:dyDescent="0.25">
      <c r="A536" s="105"/>
      <c r="B536" s="113"/>
      <c r="C536" s="114"/>
      <c r="D536" s="19"/>
      <c r="E536" s="19"/>
      <c r="F536" s="19"/>
      <c r="G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  <c r="FZ536" s="30"/>
      <c r="GA536" s="30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A536" s="30"/>
    </row>
    <row r="537" spans="1:209" s="32" customFormat="1" x14ac:dyDescent="0.25">
      <c r="A537" s="105"/>
      <c r="B537" s="113"/>
      <c r="C537" s="114"/>
      <c r="D537" s="19"/>
      <c r="E537" s="19"/>
      <c r="F537" s="19"/>
      <c r="G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</row>
    <row r="538" spans="1:209" s="32" customFormat="1" x14ac:dyDescent="0.25">
      <c r="A538" s="105"/>
      <c r="B538" s="113"/>
      <c r="C538" s="114"/>
      <c r="D538" s="19"/>
      <c r="E538" s="19"/>
      <c r="F538" s="19"/>
      <c r="G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W538" s="30"/>
      <c r="EX538" s="30"/>
      <c r="EY538" s="30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30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Y538" s="30"/>
      <c r="FZ538" s="30"/>
      <c r="GA538" s="30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A538" s="30"/>
    </row>
    <row r="539" spans="1:209" s="32" customFormat="1" x14ac:dyDescent="0.25">
      <c r="A539" s="105"/>
      <c r="B539" s="113"/>
      <c r="C539" s="114"/>
      <c r="D539" s="19"/>
      <c r="E539" s="19"/>
      <c r="F539" s="19"/>
      <c r="G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</row>
    <row r="540" spans="1:209" s="32" customFormat="1" x14ac:dyDescent="0.25">
      <c r="A540" s="105"/>
      <c r="B540" s="113"/>
      <c r="C540" s="114"/>
      <c r="D540" s="19"/>
      <c r="E540" s="19"/>
      <c r="F540" s="19"/>
      <c r="G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</row>
    <row r="541" spans="1:209" s="32" customFormat="1" x14ac:dyDescent="0.25">
      <c r="A541" s="105"/>
      <c r="B541" s="113"/>
      <c r="C541" s="114"/>
      <c r="D541" s="19"/>
      <c r="E541" s="19"/>
      <c r="F541" s="19"/>
      <c r="G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A541" s="30"/>
    </row>
    <row r="542" spans="1:209" s="32" customFormat="1" x14ac:dyDescent="0.25">
      <c r="A542" s="105"/>
      <c r="B542" s="113"/>
      <c r="C542" s="114"/>
      <c r="D542" s="19"/>
      <c r="E542" s="19"/>
      <c r="F542" s="19"/>
      <c r="G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I542" s="30"/>
      <c r="EJ542" s="30"/>
      <c r="EK542" s="30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W542" s="30"/>
      <c r="EX542" s="30"/>
      <c r="EY542" s="30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30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Y542" s="30"/>
      <c r="FZ542" s="30"/>
      <c r="GA542" s="30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A542" s="30"/>
    </row>
    <row r="543" spans="1:209" s="32" customFormat="1" x14ac:dyDescent="0.25">
      <c r="A543" s="105"/>
      <c r="B543" s="113"/>
      <c r="C543" s="114"/>
      <c r="D543" s="19"/>
      <c r="E543" s="19"/>
      <c r="F543" s="19"/>
      <c r="G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</row>
    <row r="544" spans="1:209" s="32" customFormat="1" x14ac:dyDescent="0.25">
      <c r="A544" s="105"/>
      <c r="B544" s="113"/>
      <c r="C544" s="114"/>
      <c r="D544" s="19"/>
      <c r="E544" s="19"/>
      <c r="F544" s="19"/>
      <c r="G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</row>
    <row r="545" spans="1:209" s="32" customFormat="1" x14ac:dyDescent="0.25">
      <c r="A545" s="105"/>
      <c r="B545" s="113"/>
      <c r="C545" s="114"/>
      <c r="D545" s="19"/>
      <c r="E545" s="19"/>
      <c r="F545" s="19"/>
      <c r="G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</row>
    <row r="546" spans="1:209" s="32" customFormat="1" x14ac:dyDescent="0.25">
      <c r="A546" s="105"/>
      <c r="B546" s="113"/>
      <c r="C546" s="114"/>
      <c r="D546" s="19"/>
      <c r="E546" s="19"/>
      <c r="F546" s="19"/>
      <c r="G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</row>
    <row r="547" spans="1:209" s="32" customFormat="1" x14ac:dyDescent="0.25">
      <c r="A547" s="105"/>
      <c r="B547" s="113"/>
      <c r="C547" s="114"/>
      <c r="D547" s="19"/>
      <c r="E547" s="19"/>
      <c r="F547" s="19"/>
      <c r="G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Y547" s="30"/>
      <c r="FZ547" s="30"/>
      <c r="GA547" s="30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A547" s="30"/>
    </row>
    <row r="548" spans="1:209" s="32" customFormat="1" x14ac:dyDescent="0.25">
      <c r="A548" s="105"/>
      <c r="B548" s="113"/>
      <c r="C548" s="114"/>
      <c r="D548" s="19"/>
      <c r="E548" s="19"/>
      <c r="F548" s="19"/>
      <c r="G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</row>
    <row r="549" spans="1:209" s="32" customFormat="1" x14ac:dyDescent="0.25">
      <c r="A549" s="105"/>
      <c r="B549" s="113"/>
      <c r="C549" s="114"/>
      <c r="D549" s="19"/>
      <c r="E549" s="19"/>
      <c r="F549" s="19"/>
      <c r="G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Y549" s="30"/>
      <c r="FZ549" s="30"/>
      <c r="GA549" s="30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A549" s="30"/>
    </row>
    <row r="550" spans="1:209" s="32" customFormat="1" x14ac:dyDescent="0.25">
      <c r="A550" s="105"/>
      <c r="B550" s="113"/>
      <c r="C550" s="114"/>
      <c r="D550" s="19"/>
      <c r="E550" s="19"/>
      <c r="F550" s="19"/>
      <c r="G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I550" s="30"/>
      <c r="EJ550" s="30"/>
      <c r="EK550" s="30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  <c r="EV550" s="30"/>
      <c r="EW550" s="30"/>
      <c r="EX550" s="30"/>
      <c r="EY550" s="30"/>
      <c r="EZ550" s="30"/>
      <c r="FA550" s="30"/>
      <c r="FB550" s="30"/>
      <c r="FC550" s="30"/>
      <c r="FD550" s="30"/>
      <c r="FE550" s="30"/>
      <c r="FF550" s="30"/>
      <c r="FG550" s="30"/>
      <c r="FH550" s="30"/>
      <c r="FI550" s="30"/>
      <c r="FJ550" s="30"/>
      <c r="FK550" s="30"/>
      <c r="FL550" s="30"/>
      <c r="FM550" s="30"/>
      <c r="FN550" s="30"/>
      <c r="FO550" s="30"/>
      <c r="FP550" s="30"/>
      <c r="FQ550" s="30"/>
      <c r="FR550" s="30"/>
      <c r="FS550" s="30"/>
      <c r="FT550" s="30"/>
      <c r="FU550" s="30"/>
      <c r="FV550" s="30"/>
      <c r="FW550" s="30"/>
      <c r="FX550" s="30"/>
      <c r="FY550" s="30"/>
      <c r="FZ550" s="30"/>
      <c r="GA550" s="30"/>
      <c r="GB550" s="30"/>
      <c r="GC550" s="30"/>
      <c r="GD550" s="30"/>
      <c r="GE550" s="30"/>
      <c r="GF550" s="30"/>
      <c r="GG550" s="30"/>
      <c r="GH550" s="30"/>
      <c r="GI550" s="30"/>
      <c r="GJ550" s="30"/>
      <c r="GK550" s="30"/>
      <c r="GL550" s="30"/>
      <c r="GM550" s="30"/>
      <c r="GN550" s="30"/>
      <c r="GO550" s="30"/>
      <c r="GP550" s="30"/>
      <c r="GQ550" s="30"/>
      <c r="GR550" s="30"/>
      <c r="GS550" s="30"/>
      <c r="GT550" s="30"/>
      <c r="GU550" s="30"/>
      <c r="GV550" s="30"/>
      <c r="GW550" s="30"/>
      <c r="GX550" s="30"/>
      <c r="GY550" s="30"/>
      <c r="GZ550" s="30"/>
      <c r="HA550" s="30"/>
    </row>
    <row r="551" spans="1:209" s="32" customFormat="1" x14ac:dyDescent="0.25">
      <c r="A551" s="105"/>
      <c r="B551" s="113"/>
      <c r="C551" s="114"/>
      <c r="D551" s="19"/>
      <c r="E551" s="19"/>
      <c r="F551" s="19"/>
      <c r="G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30"/>
      <c r="DQ551" s="30"/>
      <c r="DR551" s="30"/>
      <c r="DS551" s="30"/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30"/>
      <c r="EI551" s="30"/>
      <c r="EJ551" s="30"/>
      <c r="EK551" s="30"/>
      <c r="EL551" s="30"/>
      <c r="EM551" s="30"/>
      <c r="EN551" s="30"/>
      <c r="EO551" s="30"/>
      <c r="EP551" s="30"/>
      <c r="EQ551" s="30"/>
      <c r="ER551" s="30"/>
      <c r="ES551" s="30"/>
      <c r="ET551" s="30"/>
      <c r="EU551" s="30"/>
      <c r="EV551" s="30"/>
      <c r="EW551" s="30"/>
      <c r="EX551" s="30"/>
      <c r="EY551" s="30"/>
      <c r="EZ551" s="30"/>
      <c r="FA551" s="30"/>
      <c r="FB551" s="30"/>
      <c r="FC551" s="30"/>
      <c r="FD551" s="30"/>
      <c r="FE551" s="30"/>
      <c r="FF551" s="30"/>
      <c r="FG551" s="30"/>
      <c r="FH551" s="30"/>
      <c r="FI551" s="30"/>
      <c r="FJ551" s="30"/>
      <c r="FK551" s="30"/>
      <c r="FL551" s="30"/>
      <c r="FM551" s="30"/>
      <c r="FN551" s="30"/>
      <c r="FO551" s="30"/>
      <c r="FP551" s="30"/>
      <c r="FQ551" s="30"/>
      <c r="FR551" s="30"/>
      <c r="FS551" s="30"/>
      <c r="FT551" s="30"/>
      <c r="FU551" s="30"/>
      <c r="FV551" s="30"/>
      <c r="FW551" s="30"/>
      <c r="FX551" s="30"/>
      <c r="FY551" s="30"/>
      <c r="FZ551" s="30"/>
      <c r="GA551" s="30"/>
      <c r="GB551" s="30"/>
      <c r="GC551" s="30"/>
      <c r="GD551" s="30"/>
      <c r="GE551" s="30"/>
      <c r="GF551" s="30"/>
      <c r="GG551" s="30"/>
      <c r="GH551" s="30"/>
      <c r="GI551" s="30"/>
      <c r="GJ551" s="30"/>
      <c r="GK551" s="30"/>
      <c r="GL551" s="30"/>
      <c r="GM551" s="30"/>
      <c r="GN551" s="30"/>
      <c r="GO551" s="30"/>
      <c r="GP551" s="30"/>
      <c r="GQ551" s="30"/>
      <c r="GR551" s="30"/>
      <c r="GS551" s="30"/>
      <c r="GT551" s="30"/>
      <c r="GU551" s="30"/>
      <c r="GV551" s="30"/>
      <c r="GW551" s="30"/>
      <c r="GX551" s="30"/>
      <c r="GY551" s="30"/>
      <c r="GZ551" s="30"/>
      <c r="HA551" s="30"/>
    </row>
    <row r="552" spans="1:209" s="32" customFormat="1" x14ac:dyDescent="0.25">
      <c r="A552" s="105"/>
      <c r="B552" s="113"/>
      <c r="C552" s="114"/>
      <c r="D552" s="19"/>
      <c r="E552" s="19"/>
      <c r="F552" s="19"/>
      <c r="G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  <c r="EI552" s="30"/>
      <c r="EJ552" s="30"/>
      <c r="EK552" s="30"/>
      <c r="EL552" s="30"/>
      <c r="EM552" s="30"/>
      <c r="EN552" s="30"/>
      <c r="EO552" s="30"/>
      <c r="EP552" s="30"/>
      <c r="EQ552" s="30"/>
      <c r="ER552" s="30"/>
      <c r="ES552" s="30"/>
      <c r="ET552" s="30"/>
      <c r="EU552" s="30"/>
      <c r="EV552" s="30"/>
      <c r="EW552" s="30"/>
      <c r="EX552" s="30"/>
      <c r="EY552" s="30"/>
      <c r="EZ552" s="30"/>
      <c r="FA552" s="30"/>
      <c r="FB552" s="30"/>
      <c r="FC552" s="30"/>
      <c r="FD552" s="30"/>
      <c r="FE552" s="30"/>
      <c r="FF552" s="30"/>
      <c r="FG552" s="30"/>
      <c r="FH552" s="30"/>
      <c r="FI552" s="30"/>
      <c r="FJ552" s="30"/>
      <c r="FK552" s="30"/>
      <c r="FL552" s="30"/>
      <c r="FM552" s="30"/>
      <c r="FN552" s="30"/>
      <c r="FO552" s="30"/>
      <c r="FP552" s="30"/>
      <c r="FQ552" s="30"/>
      <c r="FR552" s="30"/>
      <c r="FS552" s="30"/>
      <c r="FT552" s="30"/>
      <c r="FU552" s="30"/>
      <c r="FV552" s="30"/>
      <c r="FW552" s="30"/>
      <c r="FX552" s="30"/>
      <c r="FY552" s="30"/>
      <c r="FZ552" s="30"/>
      <c r="GA552" s="30"/>
      <c r="GB552" s="30"/>
      <c r="GC552" s="30"/>
      <c r="GD552" s="30"/>
      <c r="GE552" s="30"/>
      <c r="GF552" s="30"/>
      <c r="GG552" s="30"/>
      <c r="GH552" s="30"/>
      <c r="GI552" s="30"/>
      <c r="GJ552" s="30"/>
      <c r="GK552" s="30"/>
      <c r="GL552" s="30"/>
      <c r="GM552" s="30"/>
      <c r="GN552" s="30"/>
      <c r="GO552" s="30"/>
      <c r="GP552" s="30"/>
      <c r="GQ552" s="30"/>
      <c r="GR552" s="30"/>
      <c r="GS552" s="30"/>
      <c r="GT552" s="30"/>
      <c r="GU552" s="30"/>
      <c r="GV552" s="30"/>
      <c r="GW552" s="30"/>
      <c r="GX552" s="30"/>
      <c r="GY552" s="30"/>
      <c r="GZ552" s="30"/>
      <c r="HA552" s="30"/>
    </row>
    <row r="553" spans="1:209" s="32" customFormat="1" x14ac:dyDescent="0.25">
      <c r="A553" s="105"/>
      <c r="B553" s="113"/>
      <c r="C553" s="114"/>
      <c r="D553" s="19"/>
      <c r="E553" s="19"/>
      <c r="F553" s="19"/>
      <c r="G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30"/>
      <c r="DL553" s="30"/>
      <c r="DM553" s="30"/>
      <c r="DN553" s="30"/>
      <c r="DO553" s="30"/>
      <c r="DP553" s="30"/>
      <c r="DQ553" s="30"/>
      <c r="DR553" s="30"/>
      <c r="DS553" s="30"/>
      <c r="DT553" s="30"/>
      <c r="DU553" s="30"/>
      <c r="DV553" s="30"/>
      <c r="DW553" s="30"/>
      <c r="DX553" s="30"/>
      <c r="DY553" s="30"/>
      <c r="DZ553" s="30"/>
      <c r="EA553" s="30"/>
      <c r="EB553" s="30"/>
      <c r="EC553" s="30"/>
      <c r="ED553" s="30"/>
      <c r="EE553" s="30"/>
      <c r="EF553" s="30"/>
      <c r="EG553" s="30"/>
      <c r="EH553" s="30"/>
      <c r="EI553" s="30"/>
      <c r="EJ553" s="30"/>
      <c r="EK553" s="30"/>
      <c r="EL553" s="30"/>
      <c r="EM553" s="30"/>
      <c r="EN553" s="30"/>
      <c r="EO553" s="30"/>
      <c r="EP553" s="30"/>
      <c r="EQ553" s="30"/>
      <c r="ER553" s="30"/>
      <c r="ES553" s="30"/>
      <c r="ET553" s="30"/>
      <c r="EU553" s="30"/>
      <c r="EV553" s="30"/>
      <c r="EW553" s="30"/>
      <c r="EX553" s="30"/>
      <c r="EY553" s="30"/>
      <c r="EZ553" s="30"/>
      <c r="FA553" s="30"/>
      <c r="FB553" s="30"/>
      <c r="FC553" s="30"/>
      <c r="FD553" s="30"/>
      <c r="FE553" s="30"/>
      <c r="FF553" s="30"/>
      <c r="FG553" s="30"/>
      <c r="FH553" s="30"/>
      <c r="FI553" s="30"/>
      <c r="FJ553" s="30"/>
      <c r="FK553" s="30"/>
      <c r="FL553" s="30"/>
      <c r="FM553" s="30"/>
      <c r="FN553" s="30"/>
      <c r="FO553" s="30"/>
      <c r="FP553" s="30"/>
      <c r="FQ553" s="30"/>
      <c r="FR553" s="30"/>
      <c r="FS553" s="30"/>
      <c r="FT553" s="30"/>
      <c r="FU553" s="30"/>
      <c r="FV553" s="30"/>
      <c r="FW553" s="30"/>
      <c r="FX553" s="30"/>
      <c r="FY553" s="30"/>
      <c r="FZ553" s="30"/>
      <c r="GA553" s="30"/>
      <c r="GB553" s="30"/>
      <c r="GC553" s="30"/>
      <c r="GD553" s="30"/>
      <c r="GE553" s="30"/>
      <c r="GF553" s="30"/>
      <c r="GG553" s="30"/>
      <c r="GH553" s="30"/>
      <c r="GI553" s="30"/>
      <c r="GJ553" s="30"/>
      <c r="GK553" s="30"/>
      <c r="GL553" s="30"/>
      <c r="GM553" s="30"/>
      <c r="GN553" s="30"/>
      <c r="GO553" s="30"/>
      <c r="GP553" s="30"/>
      <c r="GQ553" s="30"/>
      <c r="GR553" s="30"/>
      <c r="GS553" s="30"/>
      <c r="GT553" s="30"/>
      <c r="GU553" s="30"/>
      <c r="GV553" s="30"/>
      <c r="GW553" s="30"/>
      <c r="GX553" s="30"/>
      <c r="GY553" s="30"/>
      <c r="GZ553" s="30"/>
      <c r="HA553" s="30"/>
    </row>
    <row r="554" spans="1:209" s="32" customFormat="1" x14ac:dyDescent="0.25">
      <c r="A554" s="105"/>
      <c r="B554" s="113"/>
      <c r="C554" s="114"/>
      <c r="D554" s="19"/>
      <c r="E554" s="19"/>
      <c r="F554" s="19"/>
      <c r="G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0"/>
      <c r="DB554" s="30"/>
      <c r="DC554" s="30"/>
      <c r="DD554" s="30"/>
      <c r="DE554" s="30"/>
      <c r="DF554" s="30"/>
      <c r="DG554" s="30"/>
      <c r="DH554" s="30"/>
      <c r="DI554" s="30"/>
      <c r="DJ554" s="30"/>
      <c r="DK554" s="30"/>
      <c r="DL554" s="30"/>
      <c r="DM554" s="30"/>
      <c r="DN554" s="30"/>
      <c r="DO554" s="30"/>
      <c r="DP554" s="30"/>
      <c r="DQ554" s="30"/>
      <c r="DR554" s="30"/>
      <c r="DS554" s="30"/>
      <c r="DT554" s="30"/>
      <c r="DU554" s="30"/>
      <c r="DV554" s="30"/>
      <c r="DW554" s="30"/>
      <c r="DX554" s="30"/>
      <c r="DY554" s="30"/>
      <c r="DZ554" s="30"/>
      <c r="EA554" s="30"/>
      <c r="EB554" s="30"/>
      <c r="EC554" s="30"/>
      <c r="ED554" s="30"/>
      <c r="EE554" s="30"/>
      <c r="EF554" s="30"/>
      <c r="EG554" s="30"/>
      <c r="EH554" s="30"/>
      <c r="EI554" s="30"/>
      <c r="EJ554" s="30"/>
      <c r="EK554" s="30"/>
      <c r="EL554" s="30"/>
      <c r="EM554" s="30"/>
      <c r="EN554" s="30"/>
      <c r="EO554" s="30"/>
      <c r="EP554" s="30"/>
      <c r="EQ554" s="30"/>
      <c r="ER554" s="30"/>
      <c r="ES554" s="30"/>
      <c r="ET554" s="30"/>
      <c r="EU554" s="30"/>
      <c r="EV554" s="30"/>
      <c r="EW554" s="30"/>
      <c r="EX554" s="30"/>
      <c r="EY554" s="30"/>
      <c r="EZ554" s="30"/>
      <c r="FA554" s="30"/>
      <c r="FB554" s="30"/>
      <c r="FC554" s="30"/>
      <c r="FD554" s="30"/>
      <c r="FE554" s="30"/>
      <c r="FF554" s="30"/>
      <c r="FG554" s="30"/>
      <c r="FH554" s="30"/>
      <c r="FI554" s="30"/>
      <c r="FJ554" s="30"/>
      <c r="FK554" s="30"/>
      <c r="FL554" s="30"/>
      <c r="FM554" s="30"/>
      <c r="FN554" s="30"/>
      <c r="FO554" s="30"/>
      <c r="FP554" s="30"/>
      <c r="FQ554" s="30"/>
      <c r="FR554" s="30"/>
      <c r="FS554" s="30"/>
      <c r="FT554" s="30"/>
      <c r="FU554" s="30"/>
      <c r="FV554" s="30"/>
      <c r="FW554" s="30"/>
      <c r="FX554" s="30"/>
      <c r="FY554" s="30"/>
      <c r="FZ554" s="30"/>
      <c r="GA554" s="30"/>
      <c r="GB554" s="30"/>
      <c r="GC554" s="30"/>
      <c r="GD554" s="30"/>
      <c r="GE554" s="30"/>
      <c r="GF554" s="30"/>
      <c r="GG554" s="30"/>
      <c r="GH554" s="30"/>
      <c r="GI554" s="30"/>
      <c r="GJ554" s="30"/>
      <c r="GK554" s="30"/>
      <c r="GL554" s="30"/>
      <c r="GM554" s="30"/>
      <c r="GN554" s="30"/>
      <c r="GO554" s="30"/>
      <c r="GP554" s="30"/>
      <c r="GQ554" s="30"/>
      <c r="GR554" s="30"/>
      <c r="GS554" s="30"/>
      <c r="GT554" s="30"/>
      <c r="GU554" s="30"/>
      <c r="GV554" s="30"/>
      <c r="GW554" s="30"/>
      <c r="GX554" s="30"/>
      <c r="GY554" s="30"/>
      <c r="GZ554" s="30"/>
      <c r="HA554" s="30"/>
    </row>
    <row r="555" spans="1:209" s="32" customFormat="1" x14ac:dyDescent="0.25">
      <c r="A555" s="105"/>
      <c r="B555" s="113"/>
      <c r="C555" s="114"/>
      <c r="D555" s="19"/>
      <c r="E555" s="19"/>
      <c r="F555" s="19"/>
      <c r="G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G555" s="30"/>
      <c r="DH555" s="30"/>
      <c r="DI555" s="30"/>
      <c r="DJ555" s="30"/>
      <c r="DK555" s="30"/>
      <c r="DL555" s="30"/>
      <c r="DM555" s="30"/>
      <c r="DN555" s="30"/>
      <c r="DO555" s="30"/>
      <c r="DP555" s="30"/>
      <c r="DQ555" s="30"/>
      <c r="DR555" s="30"/>
      <c r="DS555" s="30"/>
      <c r="DT555" s="30"/>
      <c r="DU555" s="30"/>
      <c r="DV555" s="30"/>
      <c r="DW555" s="30"/>
      <c r="DX555" s="30"/>
      <c r="DY555" s="30"/>
      <c r="DZ555" s="30"/>
      <c r="EA555" s="30"/>
      <c r="EB555" s="30"/>
      <c r="EC555" s="30"/>
      <c r="ED555" s="30"/>
      <c r="EE555" s="30"/>
      <c r="EF555" s="30"/>
      <c r="EG555" s="30"/>
      <c r="EH555" s="30"/>
      <c r="EI555" s="30"/>
      <c r="EJ555" s="30"/>
      <c r="EK555" s="30"/>
      <c r="EL555" s="30"/>
      <c r="EM555" s="30"/>
      <c r="EN555" s="30"/>
      <c r="EO555" s="30"/>
      <c r="EP555" s="30"/>
      <c r="EQ555" s="30"/>
      <c r="ER555" s="30"/>
      <c r="ES555" s="30"/>
      <c r="ET555" s="30"/>
      <c r="EU555" s="30"/>
      <c r="EV555" s="30"/>
      <c r="EW555" s="30"/>
      <c r="EX555" s="30"/>
      <c r="EY555" s="30"/>
      <c r="EZ555" s="30"/>
      <c r="FA555" s="30"/>
      <c r="FB555" s="30"/>
      <c r="FC555" s="30"/>
      <c r="FD555" s="30"/>
      <c r="FE555" s="30"/>
      <c r="FF555" s="30"/>
      <c r="FG555" s="30"/>
      <c r="FH555" s="30"/>
      <c r="FI555" s="30"/>
      <c r="FJ555" s="30"/>
      <c r="FK555" s="30"/>
      <c r="FL555" s="30"/>
      <c r="FM555" s="30"/>
      <c r="FN555" s="30"/>
      <c r="FO555" s="30"/>
      <c r="FP555" s="30"/>
      <c r="FQ555" s="30"/>
      <c r="FR555" s="30"/>
      <c r="FS555" s="30"/>
      <c r="FT555" s="30"/>
      <c r="FU555" s="30"/>
      <c r="FV555" s="30"/>
      <c r="FW555" s="30"/>
      <c r="FX555" s="30"/>
      <c r="FY555" s="30"/>
      <c r="FZ555" s="30"/>
      <c r="GA555" s="30"/>
      <c r="GB555" s="30"/>
      <c r="GC555" s="30"/>
      <c r="GD555" s="30"/>
      <c r="GE555" s="30"/>
      <c r="GF555" s="30"/>
      <c r="GG555" s="30"/>
      <c r="GH555" s="30"/>
      <c r="GI555" s="30"/>
      <c r="GJ555" s="30"/>
      <c r="GK555" s="30"/>
      <c r="GL555" s="30"/>
      <c r="GM555" s="30"/>
      <c r="GN555" s="30"/>
      <c r="GO555" s="30"/>
      <c r="GP555" s="30"/>
      <c r="GQ555" s="30"/>
      <c r="GR555" s="30"/>
      <c r="GS555" s="30"/>
      <c r="GT555" s="30"/>
      <c r="GU555" s="30"/>
      <c r="GV555" s="30"/>
      <c r="GW555" s="30"/>
      <c r="GX555" s="30"/>
      <c r="GY555" s="30"/>
      <c r="GZ555" s="30"/>
      <c r="HA555" s="30"/>
    </row>
    <row r="556" spans="1:209" s="32" customFormat="1" x14ac:dyDescent="0.25">
      <c r="A556" s="105"/>
      <c r="B556" s="113"/>
      <c r="C556" s="114"/>
      <c r="D556" s="19"/>
      <c r="E556" s="19"/>
      <c r="F556" s="19"/>
      <c r="G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30"/>
      <c r="DL556" s="30"/>
      <c r="DM556" s="30"/>
      <c r="DN556" s="30"/>
      <c r="DO556" s="30"/>
      <c r="DP556" s="30"/>
      <c r="DQ556" s="30"/>
      <c r="DR556" s="30"/>
      <c r="DS556" s="30"/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30"/>
      <c r="EI556" s="30"/>
      <c r="EJ556" s="30"/>
      <c r="EK556" s="30"/>
      <c r="EL556" s="30"/>
      <c r="EM556" s="30"/>
      <c r="EN556" s="30"/>
      <c r="EO556" s="30"/>
      <c r="EP556" s="30"/>
      <c r="EQ556" s="30"/>
      <c r="ER556" s="30"/>
      <c r="ES556" s="30"/>
      <c r="ET556" s="30"/>
      <c r="EU556" s="30"/>
      <c r="EV556" s="30"/>
      <c r="EW556" s="30"/>
      <c r="EX556" s="30"/>
      <c r="EY556" s="30"/>
      <c r="EZ556" s="30"/>
      <c r="FA556" s="30"/>
      <c r="FB556" s="30"/>
      <c r="FC556" s="30"/>
      <c r="FD556" s="30"/>
      <c r="FE556" s="30"/>
      <c r="FF556" s="30"/>
      <c r="FG556" s="30"/>
      <c r="FH556" s="30"/>
      <c r="FI556" s="30"/>
      <c r="FJ556" s="30"/>
      <c r="FK556" s="30"/>
      <c r="FL556" s="30"/>
      <c r="FM556" s="30"/>
      <c r="FN556" s="30"/>
      <c r="FO556" s="30"/>
      <c r="FP556" s="30"/>
      <c r="FQ556" s="30"/>
      <c r="FR556" s="30"/>
      <c r="FS556" s="30"/>
      <c r="FT556" s="30"/>
      <c r="FU556" s="30"/>
      <c r="FV556" s="30"/>
      <c r="FW556" s="30"/>
      <c r="FX556" s="30"/>
      <c r="FY556" s="30"/>
      <c r="FZ556" s="30"/>
      <c r="GA556" s="30"/>
      <c r="GB556" s="30"/>
      <c r="GC556" s="30"/>
      <c r="GD556" s="30"/>
      <c r="GE556" s="30"/>
      <c r="GF556" s="30"/>
      <c r="GG556" s="30"/>
      <c r="GH556" s="30"/>
      <c r="GI556" s="30"/>
      <c r="GJ556" s="30"/>
      <c r="GK556" s="30"/>
      <c r="GL556" s="30"/>
      <c r="GM556" s="30"/>
      <c r="GN556" s="30"/>
      <c r="GO556" s="30"/>
      <c r="GP556" s="30"/>
      <c r="GQ556" s="30"/>
      <c r="GR556" s="30"/>
      <c r="GS556" s="30"/>
      <c r="GT556" s="30"/>
      <c r="GU556" s="30"/>
      <c r="GV556" s="30"/>
      <c r="GW556" s="30"/>
      <c r="GX556" s="30"/>
      <c r="GY556" s="30"/>
      <c r="GZ556" s="30"/>
      <c r="HA556" s="30"/>
    </row>
    <row r="557" spans="1:209" s="32" customFormat="1" x14ac:dyDescent="0.25">
      <c r="A557" s="105"/>
      <c r="B557" s="113"/>
      <c r="C557" s="114"/>
      <c r="D557" s="19"/>
      <c r="E557" s="19"/>
      <c r="F557" s="19"/>
      <c r="G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  <c r="DG557" s="30"/>
      <c r="DH557" s="30"/>
      <c r="DI557" s="30"/>
      <c r="DJ557" s="30"/>
      <c r="DK557" s="30"/>
      <c r="DL557" s="30"/>
      <c r="DM557" s="30"/>
      <c r="DN557" s="30"/>
      <c r="DO557" s="30"/>
      <c r="DP557" s="30"/>
      <c r="DQ557" s="30"/>
      <c r="DR557" s="30"/>
      <c r="DS557" s="30"/>
      <c r="DT557" s="30"/>
      <c r="DU557" s="30"/>
      <c r="DV557" s="30"/>
      <c r="DW557" s="30"/>
      <c r="DX557" s="30"/>
      <c r="DY557" s="30"/>
      <c r="DZ557" s="30"/>
      <c r="EA557" s="30"/>
      <c r="EB557" s="30"/>
      <c r="EC557" s="30"/>
      <c r="ED557" s="30"/>
      <c r="EE557" s="30"/>
      <c r="EF557" s="30"/>
      <c r="EG557" s="30"/>
      <c r="EH557" s="30"/>
      <c r="EI557" s="30"/>
      <c r="EJ557" s="30"/>
      <c r="EK557" s="30"/>
      <c r="EL557" s="30"/>
      <c r="EM557" s="30"/>
      <c r="EN557" s="30"/>
      <c r="EO557" s="30"/>
      <c r="EP557" s="30"/>
      <c r="EQ557" s="30"/>
      <c r="ER557" s="30"/>
      <c r="ES557" s="30"/>
      <c r="ET557" s="30"/>
      <c r="EU557" s="30"/>
      <c r="EV557" s="30"/>
      <c r="EW557" s="30"/>
      <c r="EX557" s="30"/>
      <c r="EY557" s="30"/>
      <c r="EZ557" s="30"/>
      <c r="FA557" s="30"/>
      <c r="FB557" s="30"/>
      <c r="FC557" s="30"/>
      <c r="FD557" s="30"/>
      <c r="FE557" s="30"/>
      <c r="FF557" s="30"/>
      <c r="FG557" s="30"/>
      <c r="FH557" s="30"/>
      <c r="FI557" s="30"/>
      <c r="FJ557" s="30"/>
      <c r="FK557" s="30"/>
      <c r="FL557" s="30"/>
      <c r="FM557" s="30"/>
      <c r="FN557" s="30"/>
      <c r="FO557" s="30"/>
      <c r="FP557" s="30"/>
      <c r="FQ557" s="30"/>
      <c r="FR557" s="30"/>
      <c r="FS557" s="30"/>
      <c r="FT557" s="30"/>
      <c r="FU557" s="30"/>
      <c r="FV557" s="30"/>
      <c r="FW557" s="30"/>
      <c r="FX557" s="30"/>
      <c r="FY557" s="30"/>
      <c r="FZ557" s="30"/>
      <c r="GA557" s="30"/>
      <c r="GB557" s="30"/>
      <c r="GC557" s="30"/>
      <c r="GD557" s="30"/>
      <c r="GE557" s="30"/>
      <c r="GF557" s="30"/>
      <c r="GG557" s="30"/>
      <c r="GH557" s="30"/>
      <c r="GI557" s="30"/>
      <c r="GJ557" s="30"/>
      <c r="GK557" s="30"/>
      <c r="GL557" s="30"/>
      <c r="GM557" s="30"/>
      <c r="GN557" s="30"/>
      <c r="GO557" s="30"/>
      <c r="GP557" s="30"/>
      <c r="GQ557" s="30"/>
      <c r="GR557" s="30"/>
      <c r="GS557" s="30"/>
      <c r="GT557" s="30"/>
      <c r="GU557" s="30"/>
      <c r="GV557" s="30"/>
      <c r="GW557" s="30"/>
      <c r="GX557" s="30"/>
      <c r="GY557" s="30"/>
      <c r="GZ557" s="30"/>
      <c r="HA557" s="30"/>
    </row>
    <row r="558" spans="1:209" s="32" customFormat="1" x14ac:dyDescent="0.25">
      <c r="A558" s="105"/>
      <c r="B558" s="113"/>
      <c r="C558" s="114"/>
      <c r="D558" s="19"/>
      <c r="E558" s="19"/>
      <c r="F558" s="19"/>
      <c r="G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  <c r="DG558" s="30"/>
      <c r="DH558" s="30"/>
      <c r="DI558" s="30"/>
      <c r="DJ558" s="30"/>
      <c r="DK558" s="30"/>
      <c r="DL558" s="30"/>
      <c r="DM558" s="30"/>
      <c r="DN558" s="30"/>
      <c r="DO558" s="30"/>
      <c r="DP558" s="30"/>
      <c r="DQ558" s="30"/>
      <c r="DR558" s="30"/>
      <c r="DS558" s="30"/>
      <c r="DT558" s="30"/>
      <c r="DU558" s="30"/>
      <c r="DV558" s="30"/>
      <c r="DW558" s="30"/>
      <c r="DX558" s="30"/>
      <c r="DY558" s="30"/>
      <c r="DZ558" s="30"/>
      <c r="EA558" s="30"/>
      <c r="EB558" s="30"/>
      <c r="EC558" s="30"/>
      <c r="ED558" s="30"/>
      <c r="EE558" s="30"/>
      <c r="EF558" s="30"/>
      <c r="EG558" s="30"/>
      <c r="EH558" s="30"/>
      <c r="EI558" s="30"/>
      <c r="EJ558" s="30"/>
      <c r="EK558" s="30"/>
      <c r="EL558" s="30"/>
      <c r="EM558" s="30"/>
      <c r="EN558" s="30"/>
      <c r="EO558" s="30"/>
      <c r="EP558" s="30"/>
      <c r="EQ558" s="30"/>
      <c r="ER558" s="30"/>
      <c r="ES558" s="30"/>
      <c r="ET558" s="30"/>
      <c r="EU558" s="30"/>
      <c r="EV558" s="30"/>
      <c r="EW558" s="30"/>
      <c r="EX558" s="30"/>
      <c r="EY558" s="30"/>
      <c r="EZ558" s="30"/>
      <c r="FA558" s="30"/>
      <c r="FB558" s="30"/>
      <c r="FC558" s="30"/>
      <c r="FD558" s="30"/>
      <c r="FE558" s="30"/>
      <c r="FF558" s="30"/>
      <c r="FG558" s="30"/>
      <c r="FH558" s="30"/>
      <c r="FI558" s="30"/>
      <c r="FJ558" s="30"/>
      <c r="FK558" s="30"/>
      <c r="FL558" s="30"/>
      <c r="FM558" s="30"/>
      <c r="FN558" s="30"/>
      <c r="FO558" s="30"/>
      <c r="FP558" s="30"/>
      <c r="FQ558" s="30"/>
      <c r="FR558" s="30"/>
      <c r="FS558" s="30"/>
      <c r="FT558" s="30"/>
      <c r="FU558" s="30"/>
      <c r="FV558" s="30"/>
      <c r="FW558" s="30"/>
      <c r="FX558" s="30"/>
      <c r="FY558" s="30"/>
      <c r="FZ558" s="30"/>
      <c r="GA558" s="30"/>
      <c r="GB558" s="30"/>
      <c r="GC558" s="30"/>
      <c r="GD558" s="30"/>
      <c r="GE558" s="30"/>
      <c r="GF558" s="30"/>
      <c r="GG558" s="30"/>
      <c r="GH558" s="30"/>
      <c r="GI558" s="30"/>
      <c r="GJ558" s="30"/>
      <c r="GK558" s="30"/>
      <c r="GL558" s="30"/>
      <c r="GM558" s="30"/>
      <c r="GN558" s="30"/>
      <c r="GO558" s="30"/>
      <c r="GP558" s="30"/>
      <c r="GQ558" s="30"/>
      <c r="GR558" s="30"/>
      <c r="GS558" s="30"/>
      <c r="GT558" s="30"/>
      <c r="GU558" s="30"/>
      <c r="GV558" s="30"/>
      <c r="GW558" s="30"/>
      <c r="GX558" s="30"/>
      <c r="GY558" s="30"/>
      <c r="GZ558" s="30"/>
      <c r="HA558" s="30"/>
    </row>
    <row r="559" spans="1:209" s="32" customFormat="1" x14ac:dyDescent="0.25">
      <c r="A559" s="105"/>
      <c r="B559" s="113"/>
      <c r="C559" s="114"/>
      <c r="D559" s="19"/>
      <c r="E559" s="19"/>
      <c r="F559" s="19"/>
      <c r="G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  <c r="DG559" s="30"/>
      <c r="DH559" s="30"/>
      <c r="DI559" s="30"/>
      <c r="DJ559" s="30"/>
      <c r="DK559" s="30"/>
      <c r="DL559" s="30"/>
      <c r="DM559" s="30"/>
      <c r="DN559" s="30"/>
      <c r="DO559" s="30"/>
      <c r="DP559" s="30"/>
      <c r="DQ559" s="30"/>
      <c r="DR559" s="30"/>
      <c r="DS559" s="30"/>
      <c r="DT559" s="30"/>
      <c r="DU559" s="30"/>
      <c r="DV559" s="30"/>
      <c r="DW559" s="30"/>
      <c r="DX559" s="30"/>
      <c r="DY559" s="30"/>
      <c r="DZ559" s="30"/>
      <c r="EA559" s="30"/>
      <c r="EB559" s="30"/>
      <c r="EC559" s="30"/>
      <c r="ED559" s="30"/>
      <c r="EE559" s="30"/>
      <c r="EF559" s="30"/>
      <c r="EG559" s="30"/>
      <c r="EH559" s="30"/>
      <c r="EI559" s="30"/>
      <c r="EJ559" s="30"/>
      <c r="EK559" s="30"/>
      <c r="EL559" s="30"/>
      <c r="EM559" s="30"/>
      <c r="EN559" s="30"/>
      <c r="EO559" s="30"/>
      <c r="EP559" s="30"/>
      <c r="EQ559" s="30"/>
      <c r="ER559" s="30"/>
      <c r="ES559" s="30"/>
      <c r="ET559" s="30"/>
      <c r="EU559" s="30"/>
      <c r="EV559" s="30"/>
      <c r="EW559" s="30"/>
      <c r="EX559" s="30"/>
      <c r="EY559" s="30"/>
      <c r="EZ559" s="30"/>
      <c r="FA559" s="30"/>
      <c r="FB559" s="30"/>
      <c r="FC559" s="30"/>
      <c r="FD559" s="30"/>
      <c r="FE559" s="30"/>
      <c r="FF559" s="30"/>
      <c r="FG559" s="30"/>
      <c r="FH559" s="30"/>
      <c r="FI559" s="30"/>
      <c r="FJ559" s="30"/>
      <c r="FK559" s="30"/>
      <c r="FL559" s="30"/>
      <c r="FM559" s="30"/>
      <c r="FN559" s="30"/>
      <c r="FO559" s="30"/>
      <c r="FP559" s="30"/>
      <c r="FQ559" s="30"/>
      <c r="FR559" s="30"/>
      <c r="FS559" s="30"/>
      <c r="FT559" s="30"/>
      <c r="FU559" s="30"/>
      <c r="FV559" s="30"/>
      <c r="FW559" s="30"/>
      <c r="FX559" s="30"/>
      <c r="FY559" s="30"/>
      <c r="FZ559" s="30"/>
      <c r="GA559" s="30"/>
      <c r="GB559" s="30"/>
      <c r="GC559" s="30"/>
      <c r="GD559" s="30"/>
      <c r="GE559" s="30"/>
      <c r="GF559" s="30"/>
      <c r="GG559" s="30"/>
      <c r="GH559" s="30"/>
      <c r="GI559" s="30"/>
      <c r="GJ559" s="30"/>
      <c r="GK559" s="30"/>
      <c r="GL559" s="30"/>
      <c r="GM559" s="30"/>
      <c r="GN559" s="30"/>
      <c r="GO559" s="30"/>
      <c r="GP559" s="30"/>
      <c r="GQ559" s="30"/>
      <c r="GR559" s="30"/>
      <c r="GS559" s="30"/>
      <c r="GT559" s="30"/>
      <c r="GU559" s="30"/>
      <c r="GV559" s="30"/>
      <c r="GW559" s="30"/>
      <c r="GX559" s="30"/>
      <c r="GY559" s="30"/>
      <c r="GZ559" s="30"/>
      <c r="HA559" s="30"/>
    </row>
    <row r="560" spans="1:209" s="32" customFormat="1" x14ac:dyDescent="0.25">
      <c r="A560" s="105"/>
      <c r="B560" s="113"/>
      <c r="C560" s="114"/>
      <c r="D560" s="19"/>
      <c r="E560" s="19"/>
      <c r="F560" s="19"/>
      <c r="G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30"/>
      <c r="DL560" s="30"/>
      <c r="DM560" s="30"/>
      <c r="DN560" s="30"/>
      <c r="DO560" s="30"/>
      <c r="DP560" s="30"/>
      <c r="DQ560" s="30"/>
      <c r="DR560" s="30"/>
      <c r="DS560" s="30"/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30"/>
      <c r="EI560" s="30"/>
      <c r="EJ560" s="30"/>
      <c r="EK560" s="30"/>
      <c r="EL560" s="30"/>
      <c r="EM560" s="30"/>
      <c r="EN560" s="30"/>
      <c r="EO560" s="30"/>
      <c r="EP560" s="30"/>
      <c r="EQ560" s="30"/>
      <c r="ER560" s="30"/>
      <c r="ES560" s="30"/>
      <c r="ET560" s="30"/>
      <c r="EU560" s="30"/>
      <c r="EV560" s="30"/>
      <c r="EW560" s="30"/>
      <c r="EX560" s="30"/>
      <c r="EY560" s="30"/>
      <c r="EZ560" s="30"/>
      <c r="FA560" s="30"/>
      <c r="FB560" s="30"/>
      <c r="FC560" s="30"/>
      <c r="FD560" s="30"/>
      <c r="FE560" s="30"/>
      <c r="FF560" s="30"/>
      <c r="FG560" s="30"/>
      <c r="FH560" s="30"/>
      <c r="FI560" s="30"/>
      <c r="FJ560" s="30"/>
      <c r="FK560" s="30"/>
      <c r="FL560" s="30"/>
      <c r="FM560" s="30"/>
      <c r="FN560" s="30"/>
      <c r="FO560" s="30"/>
      <c r="FP560" s="30"/>
      <c r="FQ560" s="30"/>
      <c r="FR560" s="30"/>
      <c r="FS560" s="30"/>
      <c r="FT560" s="30"/>
      <c r="FU560" s="30"/>
      <c r="FV560" s="30"/>
      <c r="FW560" s="30"/>
      <c r="FX560" s="30"/>
      <c r="FY560" s="30"/>
      <c r="FZ560" s="30"/>
      <c r="GA560" s="30"/>
      <c r="GB560" s="30"/>
      <c r="GC560" s="30"/>
      <c r="GD560" s="30"/>
      <c r="GE560" s="30"/>
      <c r="GF560" s="30"/>
      <c r="GG560" s="30"/>
      <c r="GH560" s="30"/>
      <c r="GI560" s="30"/>
      <c r="GJ560" s="30"/>
      <c r="GK560" s="30"/>
      <c r="GL560" s="30"/>
      <c r="GM560" s="30"/>
      <c r="GN560" s="30"/>
      <c r="GO560" s="30"/>
      <c r="GP560" s="30"/>
      <c r="GQ560" s="30"/>
      <c r="GR560" s="30"/>
      <c r="GS560" s="30"/>
      <c r="GT560" s="30"/>
      <c r="GU560" s="30"/>
      <c r="GV560" s="30"/>
      <c r="GW560" s="30"/>
      <c r="GX560" s="30"/>
      <c r="GY560" s="30"/>
      <c r="GZ560" s="30"/>
      <c r="HA560" s="30"/>
    </row>
    <row r="561" spans="1:209" s="32" customFormat="1" x14ac:dyDescent="0.25">
      <c r="A561" s="105"/>
      <c r="B561" s="113"/>
      <c r="C561" s="114"/>
      <c r="D561" s="19"/>
      <c r="E561" s="19"/>
      <c r="F561" s="19"/>
      <c r="G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30"/>
      <c r="DL561" s="30"/>
      <c r="DM561" s="30"/>
      <c r="DN561" s="30"/>
      <c r="DO561" s="30"/>
      <c r="DP561" s="30"/>
      <c r="DQ561" s="30"/>
      <c r="DR561" s="30"/>
      <c r="DS561" s="30"/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30"/>
      <c r="EI561" s="30"/>
      <c r="EJ561" s="30"/>
      <c r="EK561" s="30"/>
      <c r="EL561" s="30"/>
      <c r="EM561" s="30"/>
      <c r="EN561" s="30"/>
      <c r="EO561" s="30"/>
      <c r="EP561" s="30"/>
      <c r="EQ561" s="30"/>
      <c r="ER561" s="30"/>
      <c r="ES561" s="30"/>
      <c r="ET561" s="30"/>
      <c r="EU561" s="30"/>
      <c r="EV561" s="30"/>
      <c r="EW561" s="30"/>
      <c r="EX561" s="30"/>
      <c r="EY561" s="30"/>
      <c r="EZ561" s="30"/>
      <c r="FA561" s="30"/>
      <c r="FB561" s="30"/>
      <c r="FC561" s="30"/>
      <c r="FD561" s="30"/>
      <c r="FE561" s="30"/>
      <c r="FF561" s="30"/>
      <c r="FG561" s="30"/>
      <c r="FH561" s="30"/>
      <c r="FI561" s="30"/>
      <c r="FJ561" s="30"/>
      <c r="FK561" s="30"/>
      <c r="FL561" s="30"/>
      <c r="FM561" s="30"/>
      <c r="FN561" s="30"/>
      <c r="FO561" s="30"/>
      <c r="FP561" s="30"/>
      <c r="FQ561" s="30"/>
      <c r="FR561" s="30"/>
      <c r="FS561" s="30"/>
      <c r="FT561" s="30"/>
      <c r="FU561" s="30"/>
      <c r="FV561" s="30"/>
      <c r="FW561" s="30"/>
      <c r="FX561" s="30"/>
      <c r="FY561" s="30"/>
      <c r="FZ561" s="30"/>
      <c r="GA561" s="30"/>
      <c r="GB561" s="30"/>
      <c r="GC561" s="30"/>
      <c r="GD561" s="30"/>
      <c r="GE561" s="30"/>
      <c r="GF561" s="30"/>
      <c r="GG561" s="30"/>
      <c r="GH561" s="30"/>
      <c r="GI561" s="30"/>
      <c r="GJ561" s="30"/>
      <c r="GK561" s="30"/>
      <c r="GL561" s="30"/>
      <c r="GM561" s="30"/>
      <c r="GN561" s="30"/>
      <c r="GO561" s="30"/>
      <c r="GP561" s="30"/>
      <c r="GQ561" s="30"/>
      <c r="GR561" s="30"/>
      <c r="GS561" s="30"/>
      <c r="GT561" s="30"/>
      <c r="GU561" s="30"/>
      <c r="GV561" s="30"/>
      <c r="GW561" s="30"/>
      <c r="GX561" s="30"/>
      <c r="GY561" s="30"/>
      <c r="GZ561" s="30"/>
      <c r="HA561" s="30"/>
    </row>
    <row r="562" spans="1:209" s="32" customFormat="1" x14ac:dyDescent="0.25">
      <c r="A562" s="105"/>
      <c r="B562" s="113"/>
      <c r="C562" s="114"/>
      <c r="D562" s="19"/>
      <c r="E562" s="19"/>
      <c r="F562" s="19"/>
      <c r="G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30"/>
      <c r="EI562" s="30"/>
      <c r="EJ562" s="30"/>
      <c r="EK562" s="30"/>
      <c r="EL562" s="30"/>
      <c r="EM562" s="30"/>
      <c r="EN562" s="30"/>
      <c r="EO562" s="30"/>
      <c r="EP562" s="30"/>
      <c r="EQ562" s="30"/>
      <c r="ER562" s="30"/>
      <c r="ES562" s="30"/>
      <c r="ET562" s="30"/>
      <c r="EU562" s="30"/>
      <c r="EV562" s="30"/>
      <c r="EW562" s="30"/>
      <c r="EX562" s="30"/>
      <c r="EY562" s="30"/>
      <c r="EZ562" s="30"/>
      <c r="FA562" s="30"/>
      <c r="FB562" s="30"/>
      <c r="FC562" s="30"/>
      <c r="FD562" s="30"/>
      <c r="FE562" s="30"/>
      <c r="FF562" s="30"/>
      <c r="FG562" s="30"/>
      <c r="FH562" s="30"/>
      <c r="FI562" s="30"/>
      <c r="FJ562" s="30"/>
      <c r="FK562" s="30"/>
      <c r="FL562" s="30"/>
      <c r="FM562" s="30"/>
      <c r="FN562" s="30"/>
      <c r="FO562" s="30"/>
      <c r="FP562" s="30"/>
      <c r="FQ562" s="30"/>
      <c r="FR562" s="30"/>
      <c r="FS562" s="30"/>
      <c r="FT562" s="30"/>
      <c r="FU562" s="30"/>
      <c r="FV562" s="30"/>
      <c r="FW562" s="30"/>
      <c r="FX562" s="30"/>
      <c r="FY562" s="30"/>
      <c r="FZ562" s="30"/>
      <c r="GA562" s="30"/>
      <c r="GB562" s="30"/>
      <c r="GC562" s="30"/>
      <c r="GD562" s="30"/>
      <c r="GE562" s="30"/>
      <c r="GF562" s="30"/>
      <c r="GG562" s="30"/>
      <c r="GH562" s="30"/>
      <c r="GI562" s="30"/>
      <c r="GJ562" s="30"/>
      <c r="GK562" s="30"/>
      <c r="GL562" s="30"/>
      <c r="GM562" s="30"/>
      <c r="GN562" s="30"/>
      <c r="GO562" s="30"/>
      <c r="GP562" s="30"/>
      <c r="GQ562" s="30"/>
      <c r="GR562" s="30"/>
      <c r="GS562" s="30"/>
      <c r="GT562" s="30"/>
      <c r="GU562" s="30"/>
      <c r="GV562" s="30"/>
      <c r="GW562" s="30"/>
      <c r="GX562" s="30"/>
      <c r="GY562" s="30"/>
      <c r="GZ562" s="30"/>
      <c r="HA562" s="30"/>
    </row>
    <row r="563" spans="1:209" s="32" customFormat="1" x14ac:dyDescent="0.25">
      <c r="A563" s="105"/>
      <c r="B563" s="113"/>
      <c r="C563" s="114"/>
      <c r="D563" s="19"/>
      <c r="E563" s="19"/>
      <c r="F563" s="19"/>
      <c r="G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  <c r="EI563" s="30"/>
      <c r="EJ563" s="30"/>
      <c r="EK563" s="30"/>
      <c r="EL563" s="30"/>
      <c r="EM563" s="30"/>
      <c r="EN563" s="30"/>
      <c r="EO563" s="30"/>
      <c r="EP563" s="30"/>
      <c r="EQ563" s="30"/>
      <c r="ER563" s="30"/>
      <c r="ES563" s="30"/>
      <c r="ET563" s="30"/>
      <c r="EU563" s="30"/>
      <c r="EV563" s="30"/>
      <c r="EW563" s="30"/>
      <c r="EX563" s="30"/>
      <c r="EY563" s="30"/>
      <c r="EZ563" s="30"/>
      <c r="FA563" s="30"/>
      <c r="FB563" s="30"/>
      <c r="FC563" s="30"/>
      <c r="FD563" s="30"/>
      <c r="FE563" s="30"/>
      <c r="FF563" s="30"/>
      <c r="FG563" s="30"/>
      <c r="FH563" s="30"/>
      <c r="FI563" s="30"/>
      <c r="FJ563" s="30"/>
      <c r="FK563" s="30"/>
      <c r="FL563" s="30"/>
      <c r="FM563" s="30"/>
      <c r="FN563" s="30"/>
      <c r="FO563" s="30"/>
      <c r="FP563" s="30"/>
      <c r="FQ563" s="30"/>
      <c r="FR563" s="30"/>
      <c r="FS563" s="30"/>
      <c r="FT563" s="30"/>
      <c r="FU563" s="30"/>
      <c r="FV563" s="30"/>
      <c r="FW563" s="30"/>
      <c r="FX563" s="30"/>
      <c r="FY563" s="30"/>
      <c r="FZ563" s="30"/>
      <c r="GA563" s="30"/>
      <c r="GB563" s="30"/>
      <c r="GC563" s="30"/>
      <c r="GD563" s="30"/>
      <c r="GE563" s="30"/>
      <c r="GF563" s="30"/>
      <c r="GG563" s="30"/>
      <c r="GH563" s="30"/>
      <c r="GI563" s="30"/>
      <c r="GJ563" s="30"/>
      <c r="GK563" s="30"/>
      <c r="GL563" s="30"/>
      <c r="GM563" s="30"/>
      <c r="GN563" s="30"/>
      <c r="GO563" s="30"/>
      <c r="GP563" s="30"/>
      <c r="GQ563" s="30"/>
      <c r="GR563" s="30"/>
      <c r="GS563" s="30"/>
      <c r="GT563" s="30"/>
      <c r="GU563" s="30"/>
      <c r="GV563" s="30"/>
      <c r="GW563" s="30"/>
      <c r="GX563" s="30"/>
      <c r="GY563" s="30"/>
      <c r="GZ563" s="30"/>
      <c r="HA563" s="30"/>
    </row>
    <row r="564" spans="1:209" s="32" customFormat="1" x14ac:dyDescent="0.25">
      <c r="A564" s="105"/>
      <c r="B564" s="113"/>
      <c r="C564" s="114"/>
      <c r="D564" s="19"/>
      <c r="E564" s="19"/>
      <c r="F564" s="19"/>
      <c r="G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I564" s="30"/>
      <c r="EJ564" s="30"/>
      <c r="EK564" s="30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  <c r="EV564" s="30"/>
      <c r="EW564" s="30"/>
      <c r="EX564" s="30"/>
      <c r="EY564" s="30"/>
      <c r="EZ564" s="30"/>
      <c r="FA564" s="30"/>
      <c r="FB564" s="30"/>
      <c r="FC564" s="30"/>
      <c r="FD564" s="30"/>
      <c r="FE564" s="30"/>
      <c r="FF564" s="30"/>
      <c r="FG564" s="30"/>
      <c r="FH564" s="30"/>
      <c r="FI564" s="30"/>
      <c r="FJ564" s="30"/>
      <c r="FK564" s="30"/>
      <c r="FL564" s="30"/>
      <c r="FM564" s="30"/>
      <c r="FN564" s="30"/>
      <c r="FO564" s="30"/>
      <c r="FP564" s="30"/>
      <c r="FQ564" s="30"/>
      <c r="FR564" s="30"/>
      <c r="FS564" s="30"/>
      <c r="FT564" s="30"/>
      <c r="FU564" s="30"/>
      <c r="FV564" s="30"/>
      <c r="FW564" s="30"/>
      <c r="FX564" s="30"/>
      <c r="FY564" s="30"/>
      <c r="FZ564" s="30"/>
      <c r="GA564" s="30"/>
      <c r="GB564" s="30"/>
      <c r="GC564" s="30"/>
      <c r="GD564" s="30"/>
      <c r="GE564" s="30"/>
      <c r="GF564" s="30"/>
      <c r="GG564" s="30"/>
      <c r="GH564" s="30"/>
      <c r="GI564" s="30"/>
      <c r="GJ564" s="30"/>
      <c r="GK564" s="30"/>
      <c r="GL564" s="30"/>
      <c r="GM564" s="30"/>
      <c r="GN564" s="30"/>
      <c r="GO564" s="30"/>
      <c r="GP564" s="30"/>
      <c r="GQ564" s="30"/>
      <c r="GR564" s="30"/>
      <c r="GS564" s="30"/>
      <c r="GT564" s="30"/>
      <c r="GU564" s="30"/>
      <c r="GV564" s="30"/>
      <c r="GW564" s="30"/>
      <c r="GX564" s="30"/>
      <c r="GY564" s="30"/>
      <c r="GZ564" s="30"/>
      <c r="HA564" s="30"/>
    </row>
    <row r="565" spans="1:209" s="32" customFormat="1" x14ac:dyDescent="0.25">
      <c r="A565" s="105"/>
      <c r="B565" s="113"/>
      <c r="C565" s="114"/>
      <c r="D565" s="19"/>
      <c r="E565" s="19"/>
      <c r="F565" s="19"/>
      <c r="G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U565" s="30"/>
      <c r="DV565" s="30"/>
      <c r="DW565" s="30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30"/>
      <c r="EI565" s="30"/>
      <c r="EJ565" s="30"/>
      <c r="EK565" s="30"/>
      <c r="EL565" s="30"/>
      <c r="EM565" s="30"/>
      <c r="EN565" s="30"/>
      <c r="EO565" s="30"/>
      <c r="EP565" s="30"/>
      <c r="EQ565" s="30"/>
      <c r="ER565" s="30"/>
      <c r="ES565" s="30"/>
      <c r="ET565" s="30"/>
      <c r="EU565" s="30"/>
      <c r="EV565" s="30"/>
      <c r="EW565" s="30"/>
      <c r="EX565" s="30"/>
      <c r="EY565" s="30"/>
      <c r="EZ565" s="30"/>
      <c r="FA565" s="30"/>
      <c r="FB565" s="30"/>
      <c r="FC565" s="30"/>
      <c r="FD565" s="30"/>
      <c r="FE565" s="30"/>
      <c r="FF565" s="30"/>
      <c r="FG565" s="30"/>
      <c r="FH565" s="30"/>
      <c r="FI565" s="30"/>
      <c r="FJ565" s="30"/>
      <c r="FK565" s="30"/>
      <c r="FL565" s="30"/>
      <c r="FM565" s="30"/>
      <c r="FN565" s="30"/>
      <c r="FO565" s="30"/>
      <c r="FP565" s="30"/>
      <c r="FQ565" s="30"/>
      <c r="FR565" s="30"/>
      <c r="FS565" s="30"/>
      <c r="FT565" s="30"/>
      <c r="FU565" s="30"/>
      <c r="FV565" s="30"/>
      <c r="FW565" s="30"/>
      <c r="FX565" s="30"/>
      <c r="FY565" s="30"/>
      <c r="FZ565" s="30"/>
      <c r="GA565" s="30"/>
      <c r="GB565" s="30"/>
      <c r="GC565" s="30"/>
      <c r="GD565" s="30"/>
      <c r="GE565" s="30"/>
      <c r="GF565" s="30"/>
      <c r="GG565" s="30"/>
      <c r="GH565" s="30"/>
      <c r="GI565" s="30"/>
      <c r="GJ565" s="30"/>
      <c r="GK565" s="30"/>
      <c r="GL565" s="30"/>
      <c r="GM565" s="30"/>
      <c r="GN565" s="30"/>
      <c r="GO565" s="30"/>
      <c r="GP565" s="30"/>
      <c r="GQ565" s="30"/>
      <c r="GR565" s="30"/>
      <c r="GS565" s="30"/>
      <c r="GT565" s="30"/>
      <c r="GU565" s="30"/>
      <c r="GV565" s="30"/>
      <c r="GW565" s="30"/>
      <c r="GX565" s="30"/>
      <c r="GY565" s="30"/>
      <c r="GZ565" s="30"/>
      <c r="HA565" s="30"/>
    </row>
    <row r="566" spans="1:209" s="32" customFormat="1" x14ac:dyDescent="0.25">
      <c r="A566" s="105"/>
      <c r="B566" s="113"/>
      <c r="C566" s="114"/>
      <c r="D566" s="19"/>
      <c r="E566" s="19"/>
      <c r="F566" s="19"/>
      <c r="G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U566" s="30"/>
      <c r="DV566" s="30"/>
      <c r="DW566" s="30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30"/>
      <c r="EI566" s="30"/>
      <c r="EJ566" s="30"/>
      <c r="EK566" s="30"/>
      <c r="EL566" s="30"/>
      <c r="EM566" s="30"/>
      <c r="EN566" s="30"/>
      <c r="EO566" s="30"/>
      <c r="EP566" s="30"/>
      <c r="EQ566" s="30"/>
      <c r="ER566" s="30"/>
      <c r="ES566" s="30"/>
      <c r="ET566" s="30"/>
      <c r="EU566" s="30"/>
      <c r="EV566" s="30"/>
      <c r="EW566" s="30"/>
      <c r="EX566" s="30"/>
      <c r="EY566" s="30"/>
      <c r="EZ566" s="30"/>
      <c r="FA566" s="30"/>
      <c r="FB566" s="30"/>
      <c r="FC566" s="30"/>
      <c r="FD566" s="30"/>
      <c r="FE566" s="30"/>
      <c r="FF566" s="30"/>
      <c r="FG566" s="30"/>
      <c r="FH566" s="30"/>
      <c r="FI566" s="30"/>
      <c r="FJ566" s="30"/>
      <c r="FK566" s="30"/>
      <c r="FL566" s="30"/>
      <c r="FM566" s="30"/>
      <c r="FN566" s="30"/>
      <c r="FO566" s="30"/>
      <c r="FP566" s="30"/>
      <c r="FQ566" s="30"/>
      <c r="FR566" s="30"/>
      <c r="FS566" s="30"/>
      <c r="FT566" s="30"/>
      <c r="FU566" s="30"/>
      <c r="FV566" s="30"/>
      <c r="FW566" s="30"/>
      <c r="FX566" s="30"/>
      <c r="FY566" s="30"/>
      <c r="FZ566" s="30"/>
      <c r="GA566" s="30"/>
      <c r="GB566" s="30"/>
      <c r="GC566" s="30"/>
      <c r="GD566" s="30"/>
      <c r="GE566" s="30"/>
      <c r="GF566" s="30"/>
      <c r="GG566" s="30"/>
      <c r="GH566" s="30"/>
      <c r="GI566" s="30"/>
      <c r="GJ566" s="30"/>
      <c r="GK566" s="30"/>
      <c r="GL566" s="30"/>
      <c r="GM566" s="30"/>
      <c r="GN566" s="30"/>
      <c r="GO566" s="30"/>
      <c r="GP566" s="30"/>
      <c r="GQ566" s="30"/>
      <c r="GR566" s="30"/>
      <c r="GS566" s="30"/>
      <c r="GT566" s="30"/>
      <c r="GU566" s="30"/>
      <c r="GV566" s="30"/>
      <c r="GW566" s="30"/>
      <c r="GX566" s="30"/>
      <c r="GY566" s="30"/>
      <c r="GZ566" s="30"/>
      <c r="HA566" s="30"/>
    </row>
    <row r="567" spans="1:209" s="32" customFormat="1" x14ac:dyDescent="0.25">
      <c r="A567" s="105"/>
      <c r="B567" s="113"/>
      <c r="C567" s="114"/>
      <c r="D567" s="19"/>
      <c r="E567" s="19"/>
      <c r="F567" s="19"/>
      <c r="G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30"/>
      <c r="DL567" s="30"/>
      <c r="DM567" s="30"/>
      <c r="DN567" s="30"/>
      <c r="DO567" s="30"/>
      <c r="DP567" s="30"/>
      <c r="DQ567" s="30"/>
      <c r="DR567" s="30"/>
      <c r="DS567" s="30"/>
      <c r="DT567" s="30"/>
      <c r="DU567" s="30"/>
      <c r="DV567" s="30"/>
      <c r="DW567" s="30"/>
      <c r="DX567" s="30"/>
      <c r="DY567" s="30"/>
      <c r="DZ567" s="30"/>
      <c r="EA567" s="30"/>
      <c r="EB567" s="30"/>
      <c r="EC567" s="30"/>
      <c r="ED567" s="30"/>
      <c r="EE567" s="30"/>
      <c r="EF567" s="30"/>
      <c r="EG567" s="30"/>
      <c r="EH567" s="30"/>
      <c r="EI567" s="30"/>
      <c r="EJ567" s="30"/>
      <c r="EK567" s="30"/>
      <c r="EL567" s="30"/>
      <c r="EM567" s="30"/>
      <c r="EN567" s="30"/>
      <c r="EO567" s="30"/>
      <c r="EP567" s="30"/>
      <c r="EQ567" s="30"/>
      <c r="ER567" s="30"/>
      <c r="ES567" s="30"/>
      <c r="ET567" s="30"/>
      <c r="EU567" s="30"/>
      <c r="EV567" s="30"/>
      <c r="EW567" s="30"/>
      <c r="EX567" s="30"/>
      <c r="EY567" s="30"/>
      <c r="EZ567" s="30"/>
      <c r="FA567" s="30"/>
      <c r="FB567" s="30"/>
      <c r="FC567" s="30"/>
      <c r="FD567" s="30"/>
      <c r="FE567" s="30"/>
      <c r="FF567" s="30"/>
      <c r="FG567" s="30"/>
      <c r="FH567" s="30"/>
      <c r="FI567" s="30"/>
      <c r="FJ567" s="30"/>
      <c r="FK567" s="30"/>
      <c r="FL567" s="30"/>
      <c r="FM567" s="30"/>
      <c r="FN567" s="30"/>
      <c r="FO567" s="30"/>
      <c r="FP567" s="30"/>
      <c r="FQ567" s="30"/>
      <c r="FR567" s="30"/>
      <c r="FS567" s="30"/>
      <c r="FT567" s="30"/>
      <c r="FU567" s="30"/>
      <c r="FV567" s="30"/>
      <c r="FW567" s="30"/>
      <c r="FX567" s="30"/>
      <c r="FY567" s="30"/>
      <c r="FZ567" s="30"/>
      <c r="GA567" s="30"/>
      <c r="GB567" s="30"/>
      <c r="GC567" s="30"/>
      <c r="GD567" s="30"/>
      <c r="GE567" s="30"/>
      <c r="GF567" s="30"/>
      <c r="GG567" s="30"/>
      <c r="GH567" s="30"/>
      <c r="GI567" s="30"/>
      <c r="GJ567" s="30"/>
      <c r="GK567" s="30"/>
      <c r="GL567" s="30"/>
      <c r="GM567" s="30"/>
      <c r="GN567" s="30"/>
      <c r="GO567" s="30"/>
      <c r="GP567" s="30"/>
      <c r="GQ567" s="30"/>
      <c r="GR567" s="30"/>
      <c r="GS567" s="30"/>
      <c r="GT567" s="30"/>
      <c r="GU567" s="30"/>
      <c r="GV567" s="30"/>
      <c r="GW567" s="30"/>
      <c r="GX567" s="30"/>
      <c r="GY567" s="30"/>
      <c r="GZ567" s="30"/>
      <c r="HA567" s="30"/>
    </row>
    <row r="568" spans="1:209" s="32" customFormat="1" x14ac:dyDescent="0.25">
      <c r="A568" s="105"/>
      <c r="B568" s="113"/>
      <c r="C568" s="114"/>
      <c r="D568" s="19"/>
      <c r="E568" s="19"/>
      <c r="F568" s="19"/>
      <c r="G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0"/>
      <c r="DC568" s="30"/>
      <c r="DD568" s="30"/>
      <c r="DE568" s="30"/>
      <c r="DF568" s="30"/>
      <c r="DG568" s="30"/>
      <c r="DH568" s="30"/>
      <c r="DI568" s="30"/>
      <c r="DJ568" s="30"/>
      <c r="DK568" s="30"/>
      <c r="DL568" s="30"/>
      <c r="DM568" s="30"/>
      <c r="DN568" s="30"/>
      <c r="DO568" s="30"/>
      <c r="DP568" s="30"/>
      <c r="DQ568" s="30"/>
      <c r="DR568" s="30"/>
      <c r="DS568" s="30"/>
      <c r="DT568" s="30"/>
      <c r="DU568" s="30"/>
      <c r="DV568" s="30"/>
      <c r="DW568" s="30"/>
      <c r="DX568" s="30"/>
      <c r="DY568" s="30"/>
      <c r="DZ568" s="30"/>
      <c r="EA568" s="30"/>
      <c r="EB568" s="30"/>
      <c r="EC568" s="30"/>
      <c r="ED568" s="30"/>
      <c r="EE568" s="30"/>
      <c r="EF568" s="30"/>
      <c r="EG568" s="30"/>
      <c r="EH568" s="30"/>
      <c r="EI568" s="30"/>
      <c r="EJ568" s="30"/>
      <c r="EK568" s="30"/>
      <c r="EL568" s="30"/>
      <c r="EM568" s="30"/>
      <c r="EN568" s="30"/>
      <c r="EO568" s="30"/>
      <c r="EP568" s="30"/>
      <c r="EQ568" s="30"/>
      <c r="ER568" s="30"/>
      <c r="ES568" s="30"/>
      <c r="ET568" s="30"/>
      <c r="EU568" s="30"/>
      <c r="EV568" s="30"/>
      <c r="EW568" s="30"/>
      <c r="EX568" s="30"/>
      <c r="EY568" s="30"/>
      <c r="EZ568" s="30"/>
      <c r="FA568" s="30"/>
      <c r="FB568" s="30"/>
      <c r="FC568" s="30"/>
      <c r="FD568" s="30"/>
      <c r="FE568" s="30"/>
      <c r="FF568" s="30"/>
      <c r="FG568" s="30"/>
      <c r="FH568" s="30"/>
      <c r="FI568" s="30"/>
      <c r="FJ568" s="30"/>
      <c r="FK568" s="30"/>
      <c r="FL568" s="30"/>
      <c r="FM568" s="30"/>
      <c r="FN568" s="30"/>
      <c r="FO568" s="30"/>
      <c r="FP568" s="30"/>
      <c r="FQ568" s="30"/>
      <c r="FR568" s="30"/>
      <c r="FS568" s="30"/>
      <c r="FT568" s="30"/>
      <c r="FU568" s="30"/>
      <c r="FV568" s="30"/>
      <c r="FW568" s="30"/>
      <c r="FX568" s="30"/>
      <c r="FY568" s="30"/>
      <c r="FZ568" s="30"/>
      <c r="GA568" s="30"/>
      <c r="GB568" s="30"/>
      <c r="GC568" s="30"/>
      <c r="GD568" s="30"/>
      <c r="GE568" s="30"/>
      <c r="GF568" s="30"/>
      <c r="GG568" s="30"/>
      <c r="GH568" s="30"/>
      <c r="GI568" s="30"/>
      <c r="GJ568" s="30"/>
      <c r="GK568" s="30"/>
      <c r="GL568" s="30"/>
      <c r="GM568" s="30"/>
      <c r="GN568" s="30"/>
      <c r="GO568" s="30"/>
      <c r="GP568" s="30"/>
      <c r="GQ568" s="30"/>
      <c r="GR568" s="30"/>
      <c r="GS568" s="30"/>
      <c r="GT568" s="30"/>
      <c r="GU568" s="30"/>
      <c r="GV568" s="30"/>
      <c r="GW568" s="30"/>
      <c r="GX568" s="30"/>
      <c r="GY568" s="30"/>
      <c r="GZ568" s="30"/>
      <c r="HA568" s="30"/>
    </row>
    <row r="569" spans="1:209" s="32" customFormat="1" x14ac:dyDescent="0.25">
      <c r="A569" s="105"/>
      <c r="B569" s="113"/>
      <c r="C569" s="114"/>
      <c r="D569" s="19"/>
      <c r="E569" s="19"/>
      <c r="F569" s="19"/>
      <c r="G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30"/>
      <c r="DL569" s="30"/>
      <c r="DM569" s="30"/>
      <c r="DN569" s="30"/>
      <c r="DO569" s="30"/>
      <c r="DP569" s="30"/>
      <c r="DQ569" s="30"/>
      <c r="DR569" s="30"/>
      <c r="DS569" s="30"/>
      <c r="DT569" s="30"/>
      <c r="DU569" s="30"/>
      <c r="DV569" s="30"/>
      <c r="DW569" s="30"/>
      <c r="DX569" s="30"/>
      <c r="DY569" s="30"/>
      <c r="DZ569" s="30"/>
      <c r="EA569" s="30"/>
      <c r="EB569" s="30"/>
      <c r="EC569" s="30"/>
      <c r="ED569" s="30"/>
      <c r="EE569" s="30"/>
      <c r="EF569" s="30"/>
      <c r="EG569" s="30"/>
      <c r="EH569" s="30"/>
      <c r="EI569" s="30"/>
      <c r="EJ569" s="30"/>
      <c r="EK569" s="30"/>
      <c r="EL569" s="30"/>
      <c r="EM569" s="30"/>
      <c r="EN569" s="30"/>
      <c r="EO569" s="30"/>
      <c r="EP569" s="30"/>
      <c r="EQ569" s="30"/>
      <c r="ER569" s="30"/>
      <c r="ES569" s="30"/>
      <c r="ET569" s="30"/>
      <c r="EU569" s="30"/>
      <c r="EV569" s="30"/>
      <c r="EW569" s="30"/>
      <c r="EX569" s="30"/>
      <c r="EY569" s="30"/>
      <c r="EZ569" s="30"/>
      <c r="FA569" s="30"/>
      <c r="FB569" s="30"/>
      <c r="FC569" s="30"/>
      <c r="FD569" s="30"/>
      <c r="FE569" s="30"/>
      <c r="FF569" s="30"/>
      <c r="FG569" s="30"/>
      <c r="FH569" s="30"/>
      <c r="FI569" s="30"/>
      <c r="FJ569" s="30"/>
      <c r="FK569" s="30"/>
      <c r="FL569" s="30"/>
      <c r="FM569" s="30"/>
      <c r="FN569" s="30"/>
      <c r="FO569" s="30"/>
      <c r="FP569" s="30"/>
      <c r="FQ569" s="30"/>
      <c r="FR569" s="30"/>
      <c r="FS569" s="30"/>
      <c r="FT569" s="30"/>
      <c r="FU569" s="30"/>
      <c r="FV569" s="30"/>
      <c r="FW569" s="30"/>
      <c r="FX569" s="30"/>
      <c r="FY569" s="30"/>
      <c r="FZ569" s="30"/>
      <c r="GA569" s="30"/>
      <c r="GB569" s="30"/>
      <c r="GC569" s="30"/>
      <c r="GD569" s="30"/>
      <c r="GE569" s="30"/>
      <c r="GF569" s="30"/>
      <c r="GG569" s="30"/>
      <c r="GH569" s="30"/>
      <c r="GI569" s="30"/>
      <c r="GJ569" s="30"/>
      <c r="GK569" s="30"/>
      <c r="GL569" s="30"/>
      <c r="GM569" s="30"/>
      <c r="GN569" s="30"/>
      <c r="GO569" s="30"/>
      <c r="GP569" s="30"/>
      <c r="GQ569" s="30"/>
      <c r="GR569" s="30"/>
      <c r="GS569" s="30"/>
      <c r="GT569" s="30"/>
      <c r="GU569" s="30"/>
      <c r="GV569" s="30"/>
      <c r="GW569" s="30"/>
      <c r="GX569" s="30"/>
      <c r="GY569" s="30"/>
      <c r="GZ569" s="30"/>
      <c r="HA569" s="30"/>
    </row>
    <row r="570" spans="1:209" s="32" customFormat="1" x14ac:dyDescent="0.25">
      <c r="A570" s="105"/>
      <c r="B570" s="113"/>
      <c r="C570" s="114"/>
      <c r="D570" s="19"/>
      <c r="E570" s="19"/>
      <c r="F570" s="19"/>
      <c r="G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  <c r="EQ570" s="30"/>
      <c r="ER570" s="30"/>
      <c r="ES570" s="30"/>
      <c r="ET570" s="30"/>
      <c r="EU570" s="30"/>
      <c r="EV570" s="30"/>
      <c r="EW570" s="30"/>
      <c r="EX570" s="30"/>
      <c r="EY570" s="30"/>
      <c r="EZ570" s="30"/>
      <c r="FA570" s="30"/>
      <c r="FB570" s="30"/>
      <c r="FC570" s="30"/>
      <c r="FD570" s="30"/>
      <c r="FE570" s="30"/>
      <c r="FF570" s="30"/>
      <c r="FG570" s="30"/>
      <c r="FH570" s="30"/>
      <c r="FI570" s="30"/>
      <c r="FJ570" s="30"/>
      <c r="FK570" s="30"/>
      <c r="FL570" s="30"/>
      <c r="FM570" s="30"/>
      <c r="FN570" s="30"/>
      <c r="FO570" s="30"/>
      <c r="FP570" s="30"/>
      <c r="FQ570" s="30"/>
      <c r="FR570" s="30"/>
      <c r="FS570" s="30"/>
      <c r="FT570" s="30"/>
      <c r="FU570" s="30"/>
      <c r="FV570" s="30"/>
      <c r="FW570" s="30"/>
      <c r="FX570" s="30"/>
      <c r="FY570" s="30"/>
      <c r="FZ570" s="30"/>
      <c r="GA570" s="30"/>
      <c r="GB570" s="30"/>
      <c r="GC570" s="30"/>
      <c r="GD570" s="30"/>
      <c r="GE570" s="30"/>
      <c r="GF570" s="30"/>
      <c r="GG570" s="30"/>
      <c r="GH570" s="30"/>
      <c r="GI570" s="30"/>
      <c r="GJ570" s="30"/>
      <c r="GK570" s="30"/>
      <c r="GL570" s="30"/>
      <c r="GM570" s="30"/>
      <c r="GN570" s="30"/>
      <c r="GO570" s="30"/>
      <c r="GP570" s="30"/>
      <c r="GQ570" s="30"/>
      <c r="GR570" s="30"/>
      <c r="GS570" s="30"/>
      <c r="GT570" s="30"/>
      <c r="GU570" s="30"/>
      <c r="GV570" s="30"/>
      <c r="GW570" s="30"/>
      <c r="GX570" s="30"/>
      <c r="GY570" s="30"/>
      <c r="GZ570" s="30"/>
      <c r="HA570" s="30"/>
    </row>
    <row r="571" spans="1:209" s="32" customFormat="1" x14ac:dyDescent="0.25">
      <c r="A571" s="105"/>
      <c r="B571" s="113"/>
      <c r="C571" s="114"/>
      <c r="D571" s="19"/>
      <c r="E571" s="19"/>
      <c r="F571" s="19"/>
      <c r="G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  <c r="EQ571" s="30"/>
      <c r="ER571" s="30"/>
      <c r="ES571" s="30"/>
      <c r="ET571" s="30"/>
      <c r="EU571" s="30"/>
      <c r="EV571" s="30"/>
      <c r="EW571" s="30"/>
      <c r="EX571" s="30"/>
      <c r="EY571" s="30"/>
      <c r="EZ571" s="30"/>
      <c r="FA571" s="30"/>
      <c r="FB571" s="30"/>
      <c r="FC571" s="30"/>
      <c r="FD571" s="30"/>
      <c r="FE571" s="30"/>
      <c r="FF571" s="30"/>
      <c r="FG571" s="30"/>
      <c r="FH571" s="30"/>
      <c r="FI571" s="30"/>
      <c r="FJ571" s="30"/>
      <c r="FK571" s="30"/>
      <c r="FL571" s="30"/>
      <c r="FM571" s="30"/>
      <c r="FN571" s="30"/>
      <c r="FO571" s="30"/>
      <c r="FP571" s="30"/>
      <c r="FQ571" s="30"/>
      <c r="FR571" s="30"/>
      <c r="FS571" s="30"/>
      <c r="FT571" s="30"/>
      <c r="FU571" s="30"/>
      <c r="FV571" s="30"/>
      <c r="FW571" s="30"/>
      <c r="FX571" s="30"/>
      <c r="FY571" s="30"/>
      <c r="FZ571" s="30"/>
      <c r="GA571" s="30"/>
      <c r="GB571" s="30"/>
      <c r="GC571" s="30"/>
      <c r="GD571" s="30"/>
      <c r="GE571" s="30"/>
      <c r="GF571" s="30"/>
      <c r="GG571" s="30"/>
      <c r="GH571" s="30"/>
      <c r="GI571" s="30"/>
      <c r="GJ571" s="30"/>
      <c r="GK571" s="30"/>
      <c r="GL571" s="30"/>
      <c r="GM571" s="30"/>
      <c r="GN571" s="30"/>
      <c r="GO571" s="30"/>
      <c r="GP571" s="30"/>
      <c r="GQ571" s="30"/>
      <c r="GR571" s="30"/>
      <c r="GS571" s="30"/>
      <c r="GT571" s="30"/>
      <c r="GU571" s="30"/>
      <c r="GV571" s="30"/>
      <c r="GW571" s="30"/>
      <c r="GX571" s="30"/>
      <c r="GY571" s="30"/>
      <c r="GZ571" s="30"/>
      <c r="HA571" s="30"/>
    </row>
    <row r="572" spans="1:209" s="32" customFormat="1" x14ac:dyDescent="0.25">
      <c r="A572" s="105"/>
      <c r="B572" s="113"/>
      <c r="C572" s="114"/>
      <c r="D572" s="19"/>
      <c r="E572" s="19"/>
      <c r="F572" s="19"/>
      <c r="G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Y572" s="30"/>
      <c r="FZ572" s="30"/>
      <c r="GA572" s="30"/>
      <c r="GB572" s="30"/>
      <c r="GC572" s="30"/>
      <c r="GD572" s="30"/>
      <c r="GE572" s="30"/>
      <c r="GF572" s="30"/>
      <c r="GG572" s="30"/>
      <c r="GH572" s="30"/>
      <c r="GI572" s="30"/>
      <c r="GJ572" s="30"/>
      <c r="GK572" s="30"/>
      <c r="GL572" s="30"/>
      <c r="GM572" s="30"/>
      <c r="GN572" s="30"/>
      <c r="GO572" s="30"/>
      <c r="GP572" s="30"/>
      <c r="GQ572" s="30"/>
      <c r="GR572" s="30"/>
      <c r="GS572" s="30"/>
      <c r="GT572" s="30"/>
      <c r="GU572" s="30"/>
      <c r="GV572" s="30"/>
      <c r="GW572" s="30"/>
      <c r="GX572" s="30"/>
      <c r="GY572" s="30"/>
      <c r="GZ572" s="30"/>
      <c r="HA572" s="30"/>
    </row>
    <row r="573" spans="1:209" s="32" customFormat="1" x14ac:dyDescent="0.25">
      <c r="A573" s="105"/>
      <c r="B573" s="113"/>
      <c r="C573" s="114"/>
      <c r="D573" s="19"/>
      <c r="E573" s="19"/>
      <c r="F573" s="19"/>
      <c r="G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W573" s="30"/>
      <c r="EX573" s="30"/>
      <c r="EY573" s="30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30"/>
      <c r="FN573" s="30"/>
      <c r="FO573" s="30"/>
      <c r="FP573" s="30"/>
      <c r="FQ573" s="30"/>
      <c r="FR573" s="30"/>
      <c r="FS573" s="30"/>
      <c r="FT573" s="30"/>
      <c r="FU573" s="30"/>
      <c r="FV573" s="30"/>
      <c r="FW573" s="30"/>
      <c r="FX573" s="30"/>
      <c r="FY573" s="30"/>
      <c r="FZ573" s="30"/>
      <c r="GA573" s="30"/>
      <c r="GB573" s="30"/>
      <c r="GC573" s="30"/>
      <c r="GD573" s="30"/>
      <c r="GE573" s="30"/>
      <c r="GF573" s="30"/>
      <c r="GG573" s="30"/>
      <c r="GH573" s="30"/>
      <c r="GI573" s="30"/>
      <c r="GJ573" s="30"/>
      <c r="GK573" s="30"/>
      <c r="GL573" s="30"/>
      <c r="GM573" s="30"/>
      <c r="GN573" s="30"/>
      <c r="GO573" s="30"/>
      <c r="GP573" s="30"/>
      <c r="GQ573" s="30"/>
      <c r="GR573" s="30"/>
      <c r="GS573" s="30"/>
      <c r="GT573" s="30"/>
      <c r="GU573" s="30"/>
      <c r="GV573" s="30"/>
      <c r="GW573" s="30"/>
      <c r="GX573" s="30"/>
      <c r="GY573" s="30"/>
      <c r="GZ573" s="30"/>
      <c r="HA573" s="30"/>
    </row>
    <row r="574" spans="1:209" s="32" customFormat="1" x14ac:dyDescent="0.25">
      <c r="A574" s="105"/>
      <c r="B574" s="113"/>
      <c r="C574" s="114"/>
      <c r="D574" s="19"/>
      <c r="E574" s="19"/>
      <c r="F574" s="19"/>
      <c r="G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W574" s="30"/>
      <c r="EX574" s="30"/>
      <c r="EY574" s="30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30"/>
      <c r="FN574" s="30"/>
      <c r="FO574" s="30"/>
      <c r="FP574" s="30"/>
      <c r="FQ574" s="30"/>
      <c r="FR574" s="30"/>
      <c r="FS574" s="30"/>
      <c r="FT574" s="30"/>
      <c r="FU574" s="30"/>
      <c r="FV574" s="30"/>
      <c r="FW574" s="30"/>
      <c r="FX574" s="30"/>
      <c r="FY574" s="30"/>
      <c r="FZ574" s="30"/>
      <c r="GA574" s="30"/>
      <c r="GB574" s="30"/>
      <c r="GC574" s="30"/>
      <c r="GD574" s="30"/>
      <c r="GE574" s="30"/>
      <c r="GF574" s="30"/>
      <c r="GG574" s="30"/>
      <c r="GH574" s="30"/>
      <c r="GI574" s="30"/>
      <c r="GJ574" s="30"/>
      <c r="GK574" s="30"/>
      <c r="GL574" s="30"/>
      <c r="GM574" s="30"/>
      <c r="GN574" s="30"/>
      <c r="GO574" s="30"/>
      <c r="GP574" s="30"/>
      <c r="GQ574" s="30"/>
      <c r="GR574" s="30"/>
      <c r="GS574" s="30"/>
      <c r="GT574" s="30"/>
      <c r="GU574" s="30"/>
      <c r="GV574" s="30"/>
      <c r="GW574" s="30"/>
      <c r="GX574" s="30"/>
      <c r="GY574" s="30"/>
      <c r="GZ574" s="30"/>
      <c r="HA574" s="30"/>
    </row>
    <row r="575" spans="1:209" s="32" customFormat="1" x14ac:dyDescent="0.25">
      <c r="A575" s="105"/>
      <c r="B575" s="113"/>
      <c r="C575" s="114"/>
      <c r="D575" s="19"/>
      <c r="E575" s="19"/>
      <c r="F575" s="19"/>
      <c r="G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W575" s="30"/>
      <c r="EX575" s="30"/>
      <c r="EY575" s="30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30"/>
      <c r="FN575" s="30"/>
      <c r="FO575" s="30"/>
      <c r="FP575" s="30"/>
      <c r="FQ575" s="30"/>
      <c r="FR575" s="30"/>
      <c r="FS575" s="30"/>
      <c r="FT575" s="30"/>
      <c r="FU575" s="30"/>
      <c r="FV575" s="30"/>
      <c r="FW575" s="30"/>
      <c r="FX575" s="30"/>
      <c r="FY575" s="30"/>
      <c r="FZ575" s="30"/>
      <c r="GA575" s="30"/>
      <c r="GB575" s="30"/>
      <c r="GC575" s="30"/>
      <c r="GD575" s="30"/>
      <c r="GE575" s="30"/>
      <c r="GF575" s="30"/>
      <c r="GG575" s="30"/>
      <c r="GH575" s="30"/>
      <c r="GI575" s="30"/>
      <c r="GJ575" s="30"/>
      <c r="GK575" s="30"/>
      <c r="GL575" s="30"/>
      <c r="GM575" s="30"/>
      <c r="GN575" s="30"/>
      <c r="GO575" s="30"/>
      <c r="GP575" s="30"/>
      <c r="GQ575" s="30"/>
      <c r="GR575" s="30"/>
      <c r="GS575" s="30"/>
      <c r="GT575" s="30"/>
      <c r="GU575" s="30"/>
      <c r="GV575" s="30"/>
      <c r="GW575" s="30"/>
      <c r="GX575" s="30"/>
      <c r="GY575" s="30"/>
      <c r="GZ575" s="30"/>
      <c r="HA575" s="30"/>
    </row>
    <row r="576" spans="1:209" s="32" customFormat="1" x14ac:dyDescent="0.25">
      <c r="A576" s="105"/>
      <c r="B576" s="113"/>
      <c r="C576" s="114"/>
      <c r="D576" s="19"/>
      <c r="E576" s="19"/>
      <c r="F576" s="19"/>
      <c r="G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W576" s="30"/>
      <c r="EX576" s="30"/>
      <c r="EY576" s="30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30"/>
      <c r="FN576" s="30"/>
      <c r="FO576" s="30"/>
      <c r="FP576" s="30"/>
      <c r="FQ576" s="30"/>
      <c r="FR576" s="30"/>
      <c r="FS576" s="30"/>
      <c r="FT576" s="30"/>
      <c r="FU576" s="30"/>
      <c r="FV576" s="30"/>
      <c r="FW576" s="30"/>
      <c r="FX576" s="30"/>
      <c r="FY576" s="30"/>
      <c r="FZ576" s="30"/>
      <c r="GA576" s="30"/>
      <c r="GB576" s="30"/>
      <c r="GC576" s="30"/>
      <c r="GD576" s="30"/>
      <c r="GE576" s="30"/>
      <c r="GF576" s="30"/>
      <c r="GG576" s="30"/>
      <c r="GH576" s="30"/>
      <c r="GI576" s="30"/>
      <c r="GJ576" s="30"/>
      <c r="GK576" s="30"/>
      <c r="GL576" s="30"/>
      <c r="GM576" s="30"/>
      <c r="GN576" s="30"/>
      <c r="GO576" s="30"/>
      <c r="GP576" s="30"/>
      <c r="GQ576" s="30"/>
      <c r="GR576" s="30"/>
      <c r="GS576" s="30"/>
      <c r="GT576" s="30"/>
      <c r="GU576" s="30"/>
      <c r="GV576" s="30"/>
      <c r="GW576" s="30"/>
      <c r="GX576" s="30"/>
      <c r="GY576" s="30"/>
      <c r="GZ576" s="30"/>
      <c r="HA576" s="30"/>
    </row>
    <row r="577" spans="1:209" s="32" customFormat="1" x14ac:dyDescent="0.25">
      <c r="A577" s="105"/>
      <c r="B577" s="113"/>
      <c r="C577" s="114"/>
      <c r="D577" s="19"/>
      <c r="E577" s="19"/>
      <c r="F577" s="19"/>
      <c r="G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W577" s="30"/>
      <c r="EX577" s="30"/>
      <c r="EY577" s="30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30"/>
      <c r="FN577" s="30"/>
      <c r="FO577" s="30"/>
      <c r="FP577" s="30"/>
      <c r="FQ577" s="30"/>
      <c r="FR577" s="30"/>
      <c r="FS577" s="30"/>
      <c r="FT577" s="30"/>
      <c r="FU577" s="30"/>
      <c r="FV577" s="30"/>
      <c r="FW577" s="30"/>
      <c r="FX577" s="30"/>
      <c r="FY577" s="30"/>
      <c r="FZ577" s="30"/>
      <c r="GA577" s="30"/>
      <c r="GB577" s="30"/>
      <c r="GC577" s="30"/>
      <c r="GD577" s="30"/>
      <c r="GE577" s="30"/>
      <c r="GF577" s="30"/>
      <c r="GG577" s="30"/>
      <c r="GH577" s="30"/>
      <c r="GI577" s="30"/>
      <c r="GJ577" s="30"/>
      <c r="GK577" s="30"/>
      <c r="GL577" s="30"/>
      <c r="GM577" s="30"/>
      <c r="GN577" s="30"/>
      <c r="GO577" s="30"/>
      <c r="GP577" s="30"/>
      <c r="GQ577" s="30"/>
      <c r="GR577" s="30"/>
      <c r="GS577" s="30"/>
      <c r="GT577" s="30"/>
      <c r="GU577" s="30"/>
      <c r="GV577" s="30"/>
      <c r="GW577" s="30"/>
      <c r="GX577" s="30"/>
      <c r="GY577" s="30"/>
      <c r="GZ577" s="30"/>
      <c r="HA577" s="30"/>
    </row>
    <row r="578" spans="1:209" s="32" customFormat="1" x14ac:dyDescent="0.25">
      <c r="A578" s="105"/>
      <c r="B578" s="113"/>
      <c r="C578" s="114"/>
      <c r="D578" s="19"/>
      <c r="E578" s="19"/>
      <c r="F578" s="19"/>
      <c r="G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  <c r="EV578" s="30"/>
      <c r="EW578" s="30"/>
      <c r="EX578" s="30"/>
      <c r="EY578" s="30"/>
      <c r="EZ578" s="30"/>
      <c r="FA578" s="30"/>
      <c r="FB578" s="30"/>
      <c r="FC578" s="30"/>
      <c r="FD578" s="30"/>
      <c r="FE578" s="30"/>
      <c r="FF578" s="30"/>
      <c r="FG578" s="30"/>
      <c r="FH578" s="30"/>
      <c r="FI578" s="30"/>
      <c r="FJ578" s="30"/>
      <c r="FK578" s="30"/>
      <c r="FL578" s="30"/>
      <c r="FM578" s="30"/>
      <c r="FN578" s="30"/>
      <c r="FO578" s="30"/>
      <c r="FP578" s="30"/>
      <c r="FQ578" s="30"/>
      <c r="FR578" s="30"/>
      <c r="FS578" s="30"/>
      <c r="FT578" s="30"/>
      <c r="FU578" s="30"/>
      <c r="FV578" s="30"/>
      <c r="FW578" s="30"/>
      <c r="FX578" s="30"/>
      <c r="FY578" s="30"/>
      <c r="FZ578" s="30"/>
      <c r="GA578" s="30"/>
      <c r="GB578" s="30"/>
      <c r="GC578" s="30"/>
      <c r="GD578" s="30"/>
      <c r="GE578" s="30"/>
      <c r="GF578" s="30"/>
      <c r="GG578" s="30"/>
      <c r="GH578" s="30"/>
      <c r="GI578" s="30"/>
      <c r="GJ578" s="30"/>
      <c r="GK578" s="30"/>
      <c r="GL578" s="30"/>
      <c r="GM578" s="30"/>
      <c r="GN578" s="30"/>
      <c r="GO578" s="30"/>
      <c r="GP578" s="30"/>
      <c r="GQ578" s="30"/>
      <c r="GR578" s="30"/>
      <c r="GS578" s="30"/>
      <c r="GT578" s="30"/>
      <c r="GU578" s="30"/>
      <c r="GV578" s="30"/>
      <c r="GW578" s="30"/>
      <c r="GX578" s="30"/>
      <c r="GY578" s="30"/>
      <c r="GZ578" s="30"/>
      <c r="HA578" s="30"/>
    </row>
    <row r="579" spans="1:209" s="32" customFormat="1" x14ac:dyDescent="0.25">
      <c r="A579" s="105"/>
      <c r="B579" s="113"/>
      <c r="C579" s="114"/>
      <c r="D579" s="19"/>
      <c r="E579" s="19"/>
      <c r="F579" s="19"/>
      <c r="G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W579" s="30"/>
      <c r="EX579" s="30"/>
      <c r="EY579" s="30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30"/>
      <c r="FN579" s="30"/>
      <c r="FO579" s="30"/>
      <c r="FP579" s="30"/>
      <c r="FQ579" s="30"/>
      <c r="FR579" s="30"/>
      <c r="FS579" s="30"/>
      <c r="FT579" s="30"/>
      <c r="FU579" s="30"/>
      <c r="FV579" s="30"/>
      <c r="FW579" s="30"/>
      <c r="FX579" s="30"/>
      <c r="FY579" s="30"/>
      <c r="FZ579" s="30"/>
      <c r="GA579" s="30"/>
      <c r="GB579" s="30"/>
      <c r="GC579" s="30"/>
      <c r="GD579" s="30"/>
      <c r="GE579" s="30"/>
      <c r="GF579" s="30"/>
      <c r="GG579" s="30"/>
      <c r="GH579" s="30"/>
      <c r="GI579" s="30"/>
      <c r="GJ579" s="30"/>
      <c r="GK579" s="30"/>
      <c r="GL579" s="30"/>
      <c r="GM579" s="30"/>
      <c r="GN579" s="30"/>
      <c r="GO579" s="30"/>
      <c r="GP579" s="30"/>
      <c r="GQ579" s="30"/>
      <c r="GR579" s="30"/>
      <c r="GS579" s="30"/>
      <c r="GT579" s="30"/>
      <c r="GU579" s="30"/>
      <c r="GV579" s="30"/>
      <c r="GW579" s="30"/>
      <c r="GX579" s="30"/>
      <c r="GY579" s="30"/>
      <c r="GZ579" s="30"/>
      <c r="HA579" s="30"/>
    </row>
    <row r="580" spans="1:209" s="32" customFormat="1" x14ac:dyDescent="0.25">
      <c r="A580" s="105"/>
      <c r="B580" s="113"/>
      <c r="C580" s="114"/>
      <c r="D580" s="19"/>
      <c r="E580" s="19"/>
      <c r="F580" s="19"/>
      <c r="G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W580" s="30"/>
      <c r="EX580" s="30"/>
      <c r="EY580" s="30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30"/>
      <c r="FN580" s="30"/>
      <c r="FO580" s="30"/>
      <c r="FP580" s="30"/>
      <c r="FQ580" s="30"/>
      <c r="FR580" s="30"/>
      <c r="FS580" s="30"/>
      <c r="FT580" s="30"/>
      <c r="FU580" s="30"/>
      <c r="FV580" s="30"/>
      <c r="FW580" s="30"/>
      <c r="FX580" s="30"/>
      <c r="FY580" s="30"/>
      <c r="FZ580" s="30"/>
      <c r="GA580" s="30"/>
      <c r="GB580" s="30"/>
      <c r="GC580" s="30"/>
      <c r="GD580" s="30"/>
      <c r="GE580" s="30"/>
      <c r="GF580" s="30"/>
      <c r="GG580" s="30"/>
      <c r="GH580" s="30"/>
      <c r="GI580" s="30"/>
      <c r="GJ580" s="30"/>
      <c r="GK580" s="30"/>
      <c r="GL580" s="30"/>
      <c r="GM580" s="30"/>
      <c r="GN580" s="30"/>
      <c r="GO580" s="30"/>
      <c r="GP580" s="30"/>
      <c r="GQ580" s="30"/>
      <c r="GR580" s="30"/>
      <c r="GS580" s="30"/>
      <c r="GT580" s="30"/>
      <c r="GU580" s="30"/>
      <c r="GV580" s="30"/>
      <c r="GW580" s="30"/>
      <c r="GX580" s="30"/>
      <c r="GY580" s="30"/>
      <c r="GZ580" s="30"/>
      <c r="HA580" s="30"/>
    </row>
    <row r="581" spans="1:209" s="32" customFormat="1" x14ac:dyDescent="0.25">
      <c r="A581" s="105"/>
      <c r="B581" s="113"/>
      <c r="C581" s="114"/>
      <c r="D581" s="19"/>
      <c r="E581" s="19"/>
      <c r="F581" s="19"/>
      <c r="G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  <c r="EV581" s="30"/>
      <c r="EW581" s="30"/>
      <c r="EX581" s="30"/>
      <c r="EY581" s="30"/>
      <c r="EZ581" s="30"/>
      <c r="FA581" s="30"/>
      <c r="FB581" s="30"/>
      <c r="FC581" s="30"/>
      <c r="FD581" s="30"/>
      <c r="FE581" s="30"/>
      <c r="FF581" s="30"/>
      <c r="FG581" s="30"/>
      <c r="FH581" s="30"/>
      <c r="FI581" s="30"/>
      <c r="FJ581" s="30"/>
      <c r="FK581" s="30"/>
      <c r="FL581" s="30"/>
      <c r="FM581" s="30"/>
      <c r="FN581" s="30"/>
      <c r="FO581" s="30"/>
      <c r="FP581" s="30"/>
      <c r="FQ581" s="30"/>
      <c r="FR581" s="30"/>
      <c r="FS581" s="30"/>
      <c r="FT581" s="30"/>
      <c r="FU581" s="30"/>
      <c r="FV581" s="30"/>
      <c r="FW581" s="30"/>
      <c r="FX581" s="30"/>
      <c r="FY581" s="30"/>
      <c r="FZ581" s="30"/>
      <c r="GA581" s="30"/>
      <c r="GB581" s="30"/>
      <c r="GC581" s="30"/>
      <c r="GD581" s="30"/>
      <c r="GE581" s="30"/>
      <c r="GF581" s="30"/>
      <c r="GG581" s="30"/>
      <c r="GH581" s="30"/>
      <c r="GI581" s="30"/>
      <c r="GJ581" s="30"/>
      <c r="GK581" s="30"/>
      <c r="GL581" s="30"/>
      <c r="GM581" s="30"/>
      <c r="GN581" s="30"/>
      <c r="GO581" s="30"/>
      <c r="GP581" s="30"/>
      <c r="GQ581" s="30"/>
      <c r="GR581" s="30"/>
      <c r="GS581" s="30"/>
      <c r="GT581" s="30"/>
      <c r="GU581" s="30"/>
      <c r="GV581" s="30"/>
      <c r="GW581" s="30"/>
      <c r="GX581" s="30"/>
      <c r="GY581" s="30"/>
      <c r="GZ581" s="30"/>
      <c r="HA581" s="30"/>
    </row>
    <row r="582" spans="1:209" s="32" customFormat="1" x14ac:dyDescent="0.25">
      <c r="A582" s="105"/>
      <c r="B582" s="113"/>
      <c r="C582" s="114"/>
      <c r="D582" s="19"/>
      <c r="E582" s="19"/>
      <c r="F582" s="19"/>
      <c r="G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W582" s="30"/>
      <c r="EX582" s="30"/>
      <c r="EY582" s="30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30"/>
      <c r="FN582" s="30"/>
      <c r="FO582" s="30"/>
      <c r="FP582" s="30"/>
      <c r="FQ582" s="30"/>
      <c r="FR582" s="30"/>
      <c r="FS582" s="30"/>
      <c r="FT582" s="30"/>
      <c r="FU582" s="30"/>
      <c r="FV582" s="30"/>
      <c r="FW582" s="30"/>
      <c r="FX582" s="30"/>
      <c r="FY582" s="30"/>
      <c r="FZ582" s="30"/>
      <c r="GA582" s="30"/>
      <c r="GB582" s="30"/>
      <c r="GC582" s="30"/>
      <c r="GD582" s="30"/>
      <c r="GE582" s="30"/>
      <c r="GF582" s="30"/>
      <c r="GG582" s="30"/>
      <c r="GH582" s="30"/>
      <c r="GI582" s="30"/>
      <c r="GJ582" s="30"/>
      <c r="GK582" s="30"/>
      <c r="GL582" s="30"/>
      <c r="GM582" s="30"/>
      <c r="GN582" s="30"/>
      <c r="GO582" s="30"/>
      <c r="GP582" s="30"/>
      <c r="GQ582" s="30"/>
      <c r="GR582" s="30"/>
      <c r="GS582" s="30"/>
      <c r="GT582" s="30"/>
      <c r="GU582" s="30"/>
      <c r="GV582" s="30"/>
      <c r="GW582" s="30"/>
      <c r="GX582" s="30"/>
      <c r="GY582" s="30"/>
      <c r="GZ582" s="30"/>
      <c r="HA582" s="30"/>
    </row>
    <row r="583" spans="1:209" s="32" customFormat="1" x14ac:dyDescent="0.25">
      <c r="A583" s="105"/>
      <c r="B583" s="113"/>
      <c r="C583" s="114"/>
      <c r="D583" s="19"/>
      <c r="E583" s="19"/>
      <c r="F583" s="19"/>
      <c r="G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W583" s="30"/>
      <c r="EX583" s="30"/>
      <c r="EY583" s="30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30"/>
      <c r="FN583" s="30"/>
      <c r="FO583" s="30"/>
      <c r="FP583" s="30"/>
      <c r="FQ583" s="30"/>
      <c r="FR583" s="30"/>
      <c r="FS583" s="30"/>
      <c r="FT583" s="30"/>
      <c r="FU583" s="30"/>
      <c r="FV583" s="30"/>
      <c r="FW583" s="30"/>
      <c r="FX583" s="30"/>
      <c r="FY583" s="30"/>
      <c r="FZ583" s="30"/>
      <c r="GA583" s="30"/>
      <c r="GB583" s="30"/>
      <c r="GC583" s="30"/>
      <c r="GD583" s="30"/>
      <c r="GE583" s="30"/>
      <c r="GF583" s="30"/>
      <c r="GG583" s="30"/>
      <c r="GH583" s="30"/>
      <c r="GI583" s="30"/>
      <c r="GJ583" s="30"/>
      <c r="GK583" s="30"/>
      <c r="GL583" s="30"/>
      <c r="GM583" s="30"/>
      <c r="GN583" s="30"/>
      <c r="GO583" s="30"/>
      <c r="GP583" s="30"/>
      <c r="GQ583" s="30"/>
      <c r="GR583" s="30"/>
      <c r="GS583" s="30"/>
      <c r="GT583" s="30"/>
      <c r="GU583" s="30"/>
      <c r="GV583" s="30"/>
      <c r="GW583" s="30"/>
      <c r="GX583" s="30"/>
      <c r="GY583" s="30"/>
      <c r="GZ583" s="30"/>
      <c r="HA583" s="30"/>
    </row>
    <row r="584" spans="1:209" s="32" customFormat="1" x14ac:dyDescent="0.25">
      <c r="A584" s="105"/>
      <c r="B584" s="113"/>
      <c r="C584" s="114"/>
      <c r="D584" s="19"/>
      <c r="E584" s="19"/>
      <c r="F584" s="19"/>
      <c r="G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W584" s="30"/>
      <c r="EX584" s="30"/>
      <c r="EY584" s="30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30"/>
      <c r="FN584" s="30"/>
      <c r="FO584" s="30"/>
      <c r="FP584" s="30"/>
      <c r="FQ584" s="30"/>
      <c r="FR584" s="30"/>
      <c r="FS584" s="30"/>
      <c r="FT584" s="30"/>
      <c r="FU584" s="30"/>
      <c r="FV584" s="30"/>
      <c r="FW584" s="30"/>
      <c r="FX584" s="30"/>
      <c r="FY584" s="30"/>
      <c r="FZ584" s="30"/>
      <c r="GA584" s="30"/>
      <c r="GB584" s="30"/>
      <c r="GC584" s="30"/>
      <c r="GD584" s="30"/>
      <c r="GE584" s="30"/>
      <c r="GF584" s="30"/>
      <c r="GG584" s="30"/>
      <c r="GH584" s="30"/>
      <c r="GI584" s="30"/>
      <c r="GJ584" s="30"/>
      <c r="GK584" s="30"/>
      <c r="GL584" s="30"/>
      <c r="GM584" s="30"/>
      <c r="GN584" s="30"/>
      <c r="GO584" s="30"/>
      <c r="GP584" s="30"/>
      <c r="GQ584" s="30"/>
      <c r="GR584" s="30"/>
      <c r="GS584" s="30"/>
      <c r="GT584" s="30"/>
      <c r="GU584" s="30"/>
      <c r="GV584" s="30"/>
      <c r="GW584" s="30"/>
      <c r="GX584" s="30"/>
      <c r="GY584" s="30"/>
      <c r="GZ584" s="30"/>
      <c r="HA584" s="30"/>
    </row>
    <row r="585" spans="1:209" s="32" customFormat="1" x14ac:dyDescent="0.25">
      <c r="A585" s="105"/>
      <c r="B585" s="113"/>
      <c r="C585" s="114"/>
      <c r="D585" s="19"/>
      <c r="E585" s="19"/>
      <c r="F585" s="19"/>
      <c r="G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W585" s="30"/>
      <c r="EX585" s="30"/>
      <c r="EY585" s="30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30"/>
      <c r="FN585" s="30"/>
      <c r="FO585" s="30"/>
      <c r="FP585" s="30"/>
      <c r="FQ585" s="30"/>
      <c r="FR585" s="30"/>
      <c r="FS585" s="30"/>
      <c r="FT585" s="30"/>
      <c r="FU585" s="30"/>
      <c r="FV585" s="30"/>
      <c r="FW585" s="30"/>
      <c r="FX585" s="30"/>
      <c r="FY585" s="30"/>
      <c r="FZ585" s="30"/>
      <c r="GA585" s="30"/>
      <c r="GB585" s="30"/>
      <c r="GC585" s="30"/>
      <c r="GD585" s="30"/>
      <c r="GE585" s="30"/>
      <c r="GF585" s="30"/>
      <c r="GG585" s="30"/>
      <c r="GH585" s="30"/>
      <c r="GI585" s="30"/>
      <c r="GJ585" s="30"/>
      <c r="GK585" s="30"/>
      <c r="GL585" s="30"/>
      <c r="GM585" s="30"/>
      <c r="GN585" s="30"/>
      <c r="GO585" s="30"/>
      <c r="GP585" s="30"/>
      <c r="GQ585" s="30"/>
      <c r="GR585" s="30"/>
      <c r="GS585" s="30"/>
      <c r="GT585" s="30"/>
      <c r="GU585" s="30"/>
      <c r="GV585" s="30"/>
      <c r="GW585" s="30"/>
      <c r="GX585" s="30"/>
      <c r="GY585" s="30"/>
      <c r="GZ585" s="30"/>
      <c r="HA585" s="30"/>
    </row>
    <row r="586" spans="1:209" s="32" customFormat="1" x14ac:dyDescent="0.25">
      <c r="A586" s="105"/>
      <c r="B586" s="113"/>
      <c r="C586" s="114"/>
      <c r="D586" s="19"/>
      <c r="E586" s="19"/>
      <c r="F586" s="19"/>
      <c r="G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W586" s="30"/>
      <c r="EX586" s="30"/>
      <c r="EY586" s="30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30"/>
      <c r="FN586" s="30"/>
      <c r="FO586" s="30"/>
      <c r="FP586" s="30"/>
      <c r="FQ586" s="30"/>
      <c r="FR586" s="30"/>
      <c r="FS586" s="30"/>
      <c r="FT586" s="30"/>
      <c r="FU586" s="30"/>
      <c r="FV586" s="30"/>
      <c r="FW586" s="30"/>
      <c r="FX586" s="30"/>
      <c r="FY586" s="30"/>
      <c r="FZ586" s="30"/>
      <c r="GA586" s="30"/>
      <c r="GB586" s="30"/>
      <c r="GC586" s="30"/>
      <c r="GD586" s="30"/>
      <c r="GE586" s="30"/>
      <c r="GF586" s="30"/>
      <c r="GG586" s="30"/>
      <c r="GH586" s="30"/>
      <c r="GI586" s="30"/>
      <c r="GJ586" s="30"/>
      <c r="GK586" s="30"/>
      <c r="GL586" s="30"/>
      <c r="GM586" s="30"/>
      <c r="GN586" s="30"/>
      <c r="GO586" s="30"/>
      <c r="GP586" s="30"/>
      <c r="GQ586" s="30"/>
      <c r="GR586" s="30"/>
      <c r="GS586" s="30"/>
      <c r="GT586" s="30"/>
      <c r="GU586" s="30"/>
      <c r="GV586" s="30"/>
      <c r="GW586" s="30"/>
      <c r="GX586" s="30"/>
      <c r="GY586" s="30"/>
      <c r="GZ586" s="30"/>
      <c r="HA586" s="30"/>
    </row>
    <row r="587" spans="1:209" s="32" customFormat="1" x14ac:dyDescent="0.25">
      <c r="A587" s="105"/>
      <c r="B587" s="113"/>
      <c r="C587" s="114"/>
      <c r="D587" s="19"/>
      <c r="E587" s="19"/>
      <c r="F587" s="19"/>
      <c r="G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G587" s="30"/>
      <c r="DH587" s="30"/>
      <c r="DI587" s="30"/>
      <c r="DJ587" s="30"/>
      <c r="DK587" s="30"/>
      <c r="DL587" s="30"/>
      <c r="DM587" s="30"/>
      <c r="DN587" s="30"/>
      <c r="DO587" s="30"/>
      <c r="DP587" s="30"/>
      <c r="DQ587" s="30"/>
      <c r="DR587" s="30"/>
      <c r="DS587" s="30"/>
      <c r="DT587" s="30"/>
      <c r="DU587" s="3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  <c r="EQ587" s="30"/>
      <c r="ER587" s="30"/>
      <c r="ES587" s="30"/>
      <c r="ET587" s="30"/>
      <c r="EU587" s="30"/>
      <c r="EV587" s="30"/>
      <c r="EW587" s="30"/>
      <c r="EX587" s="30"/>
      <c r="EY587" s="30"/>
      <c r="EZ587" s="30"/>
      <c r="FA587" s="30"/>
      <c r="FB587" s="30"/>
      <c r="FC587" s="30"/>
      <c r="FD587" s="30"/>
      <c r="FE587" s="30"/>
      <c r="FF587" s="30"/>
      <c r="FG587" s="30"/>
      <c r="FH587" s="30"/>
      <c r="FI587" s="30"/>
      <c r="FJ587" s="30"/>
      <c r="FK587" s="30"/>
      <c r="FL587" s="30"/>
      <c r="FM587" s="30"/>
      <c r="FN587" s="30"/>
      <c r="FO587" s="30"/>
      <c r="FP587" s="30"/>
      <c r="FQ587" s="30"/>
      <c r="FR587" s="30"/>
      <c r="FS587" s="30"/>
      <c r="FT587" s="30"/>
      <c r="FU587" s="30"/>
      <c r="FV587" s="30"/>
      <c r="FW587" s="30"/>
      <c r="FX587" s="30"/>
      <c r="FY587" s="30"/>
      <c r="FZ587" s="30"/>
      <c r="GA587" s="30"/>
      <c r="GB587" s="30"/>
      <c r="GC587" s="30"/>
      <c r="GD587" s="30"/>
      <c r="GE587" s="30"/>
      <c r="GF587" s="30"/>
      <c r="GG587" s="30"/>
      <c r="GH587" s="30"/>
      <c r="GI587" s="30"/>
      <c r="GJ587" s="30"/>
      <c r="GK587" s="30"/>
      <c r="GL587" s="30"/>
      <c r="GM587" s="30"/>
      <c r="GN587" s="30"/>
      <c r="GO587" s="30"/>
      <c r="GP587" s="30"/>
      <c r="GQ587" s="30"/>
      <c r="GR587" s="30"/>
      <c r="GS587" s="30"/>
      <c r="GT587" s="30"/>
      <c r="GU587" s="30"/>
      <c r="GV587" s="30"/>
      <c r="GW587" s="30"/>
      <c r="GX587" s="30"/>
      <c r="GY587" s="30"/>
      <c r="GZ587" s="30"/>
      <c r="HA587" s="30"/>
    </row>
    <row r="588" spans="1:209" s="32" customFormat="1" x14ac:dyDescent="0.25">
      <c r="A588" s="105"/>
      <c r="B588" s="113"/>
      <c r="C588" s="114"/>
      <c r="D588" s="19"/>
      <c r="E588" s="19"/>
      <c r="F588" s="19"/>
      <c r="G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30"/>
      <c r="DL588" s="30"/>
      <c r="DM588" s="30"/>
      <c r="DN588" s="30"/>
      <c r="DO588" s="30"/>
      <c r="DP588" s="30"/>
      <c r="DQ588" s="30"/>
      <c r="DR588" s="30"/>
      <c r="DS588" s="30"/>
      <c r="DT588" s="30"/>
      <c r="DU588" s="3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  <c r="EQ588" s="30"/>
      <c r="ER588" s="30"/>
      <c r="ES588" s="30"/>
      <c r="ET588" s="30"/>
      <c r="EU588" s="30"/>
      <c r="EV588" s="30"/>
      <c r="EW588" s="30"/>
      <c r="EX588" s="30"/>
      <c r="EY588" s="30"/>
      <c r="EZ588" s="30"/>
      <c r="FA588" s="30"/>
      <c r="FB588" s="30"/>
      <c r="FC588" s="30"/>
      <c r="FD588" s="30"/>
      <c r="FE588" s="30"/>
      <c r="FF588" s="30"/>
      <c r="FG588" s="30"/>
      <c r="FH588" s="30"/>
      <c r="FI588" s="30"/>
      <c r="FJ588" s="30"/>
      <c r="FK588" s="30"/>
      <c r="FL588" s="30"/>
      <c r="FM588" s="30"/>
      <c r="FN588" s="30"/>
      <c r="FO588" s="30"/>
      <c r="FP588" s="30"/>
      <c r="FQ588" s="30"/>
      <c r="FR588" s="30"/>
      <c r="FS588" s="30"/>
      <c r="FT588" s="30"/>
      <c r="FU588" s="30"/>
      <c r="FV588" s="30"/>
      <c r="FW588" s="30"/>
      <c r="FX588" s="30"/>
      <c r="FY588" s="30"/>
      <c r="FZ588" s="30"/>
      <c r="GA588" s="30"/>
      <c r="GB588" s="30"/>
      <c r="GC588" s="30"/>
      <c r="GD588" s="30"/>
      <c r="GE588" s="30"/>
      <c r="GF588" s="30"/>
      <c r="GG588" s="30"/>
      <c r="GH588" s="30"/>
      <c r="GI588" s="30"/>
      <c r="GJ588" s="30"/>
      <c r="GK588" s="30"/>
      <c r="GL588" s="30"/>
      <c r="GM588" s="30"/>
      <c r="GN588" s="30"/>
      <c r="GO588" s="30"/>
      <c r="GP588" s="30"/>
      <c r="GQ588" s="30"/>
      <c r="GR588" s="30"/>
      <c r="GS588" s="30"/>
      <c r="GT588" s="30"/>
      <c r="GU588" s="30"/>
      <c r="GV588" s="30"/>
      <c r="GW588" s="30"/>
      <c r="GX588" s="30"/>
      <c r="GY588" s="30"/>
      <c r="GZ588" s="30"/>
      <c r="HA588" s="30"/>
    </row>
    <row r="589" spans="1:209" s="32" customFormat="1" x14ac:dyDescent="0.25">
      <c r="A589" s="105"/>
      <c r="B589" s="113"/>
      <c r="C589" s="114"/>
      <c r="D589" s="19"/>
      <c r="E589" s="19"/>
      <c r="F589" s="19"/>
      <c r="G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30"/>
      <c r="DL589" s="30"/>
      <c r="DM589" s="30"/>
      <c r="DN589" s="30"/>
      <c r="DO589" s="30"/>
      <c r="DP589" s="30"/>
      <c r="DQ589" s="30"/>
      <c r="DR589" s="30"/>
      <c r="DS589" s="30"/>
      <c r="DT589" s="30"/>
      <c r="DU589" s="3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  <c r="EQ589" s="30"/>
      <c r="ER589" s="30"/>
      <c r="ES589" s="30"/>
      <c r="ET589" s="30"/>
      <c r="EU589" s="30"/>
      <c r="EV589" s="30"/>
      <c r="EW589" s="30"/>
      <c r="EX589" s="30"/>
      <c r="EY589" s="30"/>
      <c r="EZ589" s="30"/>
      <c r="FA589" s="30"/>
      <c r="FB589" s="30"/>
      <c r="FC589" s="30"/>
      <c r="FD589" s="30"/>
      <c r="FE589" s="30"/>
      <c r="FF589" s="30"/>
      <c r="FG589" s="30"/>
      <c r="FH589" s="30"/>
      <c r="FI589" s="30"/>
      <c r="FJ589" s="30"/>
      <c r="FK589" s="30"/>
      <c r="FL589" s="30"/>
      <c r="FM589" s="30"/>
      <c r="FN589" s="30"/>
      <c r="FO589" s="30"/>
      <c r="FP589" s="30"/>
      <c r="FQ589" s="30"/>
      <c r="FR589" s="30"/>
      <c r="FS589" s="30"/>
      <c r="FT589" s="30"/>
      <c r="FU589" s="30"/>
      <c r="FV589" s="30"/>
      <c r="FW589" s="30"/>
      <c r="FX589" s="30"/>
      <c r="FY589" s="30"/>
      <c r="FZ589" s="30"/>
      <c r="GA589" s="30"/>
      <c r="GB589" s="30"/>
      <c r="GC589" s="30"/>
      <c r="GD589" s="30"/>
      <c r="GE589" s="30"/>
      <c r="GF589" s="30"/>
      <c r="GG589" s="30"/>
      <c r="GH589" s="30"/>
      <c r="GI589" s="30"/>
      <c r="GJ589" s="30"/>
      <c r="GK589" s="30"/>
      <c r="GL589" s="30"/>
      <c r="GM589" s="30"/>
      <c r="GN589" s="30"/>
      <c r="GO589" s="30"/>
      <c r="GP589" s="30"/>
      <c r="GQ589" s="30"/>
      <c r="GR589" s="30"/>
      <c r="GS589" s="30"/>
      <c r="GT589" s="30"/>
      <c r="GU589" s="30"/>
      <c r="GV589" s="30"/>
      <c r="GW589" s="30"/>
      <c r="GX589" s="30"/>
      <c r="GY589" s="30"/>
      <c r="GZ589" s="30"/>
      <c r="HA589" s="30"/>
    </row>
    <row r="590" spans="1:209" s="32" customFormat="1" x14ac:dyDescent="0.25">
      <c r="A590" s="105"/>
      <c r="B590" s="113"/>
      <c r="C590" s="114"/>
      <c r="D590" s="19"/>
      <c r="E590" s="19"/>
      <c r="F590" s="19"/>
      <c r="G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30"/>
      <c r="DL590" s="30"/>
      <c r="DM590" s="30"/>
      <c r="DN590" s="30"/>
      <c r="DO590" s="30"/>
      <c r="DP590" s="30"/>
      <c r="DQ590" s="30"/>
      <c r="DR590" s="30"/>
      <c r="DS590" s="30"/>
      <c r="DT590" s="30"/>
      <c r="DU590" s="3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  <c r="EQ590" s="30"/>
      <c r="ER590" s="30"/>
      <c r="ES590" s="30"/>
      <c r="ET590" s="30"/>
      <c r="EU590" s="30"/>
      <c r="EV590" s="30"/>
      <c r="EW590" s="30"/>
      <c r="EX590" s="30"/>
      <c r="EY590" s="30"/>
      <c r="EZ590" s="30"/>
      <c r="FA590" s="30"/>
      <c r="FB590" s="30"/>
      <c r="FC590" s="30"/>
      <c r="FD590" s="30"/>
      <c r="FE590" s="30"/>
      <c r="FF590" s="30"/>
      <c r="FG590" s="30"/>
      <c r="FH590" s="30"/>
      <c r="FI590" s="30"/>
      <c r="FJ590" s="30"/>
      <c r="FK590" s="30"/>
      <c r="FL590" s="30"/>
      <c r="FM590" s="30"/>
      <c r="FN590" s="30"/>
      <c r="FO590" s="30"/>
      <c r="FP590" s="30"/>
      <c r="FQ590" s="30"/>
      <c r="FR590" s="30"/>
      <c r="FS590" s="30"/>
      <c r="FT590" s="30"/>
      <c r="FU590" s="30"/>
      <c r="FV590" s="30"/>
      <c r="FW590" s="30"/>
      <c r="FX590" s="30"/>
      <c r="FY590" s="30"/>
      <c r="FZ590" s="30"/>
      <c r="GA590" s="30"/>
      <c r="GB590" s="30"/>
      <c r="GC590" s="30"/>
      <c r="GD590" s="30"/>
      <c r="GE590" s="30"/>
      <c r="GF590" s="30"/>
      <c r="GG590" s="30"/>
      <c r="GH590" s="30"/>
      <c r="GI590" s="30"/>
      <c r="GJ590" s="30"/>
      <c r="GK590" s="30"/>
      <c r="GL590" s="30"/>
      <c r="GM590" s="30"/>
      <c r="GN590" s="30"/>
      <c r="GO590" s="30"/>
      <c r="GP590" s="30"/>
      <c r="GQ590" s="30"/>
      <c r="GR590" s="30"/>
      <c r="GS590" s="30"/>
      <c r="GT590" s="30"/>
      <c r="GU590" s="30"/>
      <c r="GV590" s="30"/>
      <c r="GW590" s="30"/>
      <c r="GX590" s="30"/>
      <c r="GY590" s="30"/>
      <c r="GZ590" s="30"/>
      <c r="HA590" s="30"/>
    </row>
    <row r="591" spans="1:209" s="32" customFormat="1" x14ac:dyDescent="0.25">
      <c r="A591" s="105"/>
      <c r="B591" s="113"/>
      <c r="C591" s="114"/>
      <c r="D591" s="19"/>
      <c r="E591" s="19"/>
      <c r="F591" s="19"/>
      <c r="G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  <c r="EV591" s="30"/>
      <c r="EW591" s="30"/>
      <c r="EX591" s="30"/>
      <c r="EY591" s="30"/>
      <c r="EZ591" s="30"/>
      <c r="FA591" s="30"/>
      <c r="FB591" s="30"/>
      <c r="FC591" s="30"/>
      <c r="FD591" s="30"/>
      <c r="FE591" s="30"/>
      <c r="FF591" s="30"/>
      <c r="FG591" s="30"/>
      <c r="FH591" s="30"/>
      <c r="FI591" s="30"/>
      <c r="FJ591" s="30"/>
      <c r="FK591" s="30"/>
      <c r="FL591" s="30"/>
      <c r="FM591" s="30"/>
      <c r="FN591" s="30"/>
      <c r="FO591" s="30"/>
      <c r="FP591" s="30"/>
      <c r="FQ591" s="30"/>
      <c r="FR591" s="30"/>
      <c r="FS591" s="30"/>
      <c r="FT591" s="30"/>
      <c r="FU591" s="30"/>
      <c r="FV591" s="30"/>
      <c r="FW591" s="30"/>
      <c r="FX591" s="30"/>
      <c r="FY591" s="30"/>
      <c r="FZ591" s="30"/>
      <c r="GA591" s="30"/>
      <c r="GB591" s="30"/>
      <c r="GC591" s="30"/>
      <c r="GD591" s="30"/>
      <c r="GE591" s="30"/>
      <c r="GF591" s="30"/>
      <c r="GG591" s="30"/>
      <c r="GH591" s="30"/>
      <c r="GI591" s="30"/>
      <c r="GJ591" s="30"/>
      <c r="GK591" s="30"/>
      <c r="GL591" s="30"/>
      <c r="GM591" s="30"/>
      <c r="GN591" s="30"/>
      <c r="GO591" s="30"/>
      <c r="GP591" s="30"/>
      <c r="GQ591" s="30"/>
      <c r="GR591" s="30"/>
      <c r="GS591" s="30"/>
      <c r="GT591" s="30"/>
      <c r="GU591" s="30"/>
      <c r="GV591" s="30"/>
      <c r="GW591" s="30"/>
      <c r="GX591" s="30"/>
      <c r="GY591" s="30"/>
      <c r="GZ591" s="30"/>
      <c r="HA591" s="30"/>
    </row>
    <row r="592" spans="1:209" s="32" customFormat="1" x14ac:dyDescent="0.25">
      <c r="A592" s="105"/>
      <c r="B592" s="113"/>
      <c r="C592" s="114"/>
      <c r="D592" s="19"/>
      <c r="E592" s="19"/>
      <c r="F592" s="19"/>
      <c r="G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  <c r="EV592" s="30"/>
      <c r="EW592" s="30"/>
      <c r="EX592" s="30"/>
      <c r="EY592" s="30"/>
      <c r="EZ592" s="30"/>
      <c r="FA592" s="30"/>
      <c r="FB592" s="30"/>
      <c r="FC592" s="30"/>
      <c r="FD592" s="30"/>
      <c r="FE592" s="30"/>
      <c r="FF592" s="30"/>
      <c r="FG592" s="30"/>
      <c r="FH592" s="30"/>
      <c r="FI592" s="30"/>
      <c r="FJ592" s="30"/>
      <c r="FK592" s="30"/>
      <c r="FL592" s="30"/>
      <c r="FM592" s="30"/>
      <c r="FN592" s="30"/>
      <c r="FO592" s="30"/>
      <c r="FP592" s="30"/>
      <c r="FQ592" s="30"/>
      <c r="FR592" s="30"/>
      <c r="FS592" s="30"/>
      <c r="FT592" s="30"/>
      <c r="FU592" s="30"/>
      <c r="FV592" s="30"/>
      <c r="FW592" s="30"/>
      <c r="FX592" s="30"/>
      <c r="FY592" s="30"/>
      <c r="FZ592" s="30"/>
      <c r="GA592" s="30"/>
      <c r="GB592" s="30"/>
      <c r="GC592" s="30"/>
      <c r="GD592" s="30"/>
      <c r="GE592" s="30"/>
      <c r="GF592" s="30"/>
      <c r="GG592" s="30"/>
      <c r="GH592" s="30"/>
      <c r="GI592" s="30"/>
      <c r="GJ592" s="30"/>
      <c r="GK592" s="30"/>
      <c r="GL592" s="30"/>
      <c r="GM592" s="30"/>
      <c r="GN592" s="30"/>
      <c r="GO592" s="30"/>
      <c r="GP592" s="30"/>
      <c r="GQ592" s="30"/>
      <c r="GR592" s="30"/>
      <c r="GS592" s="30"/>
      <c r="GT592" s="30"/>
      <c r="GU592" s="30"/>
      <c r="GV592" s="30"/>
      <c r="GW592" s="30"/>
      <c r="GX592" s="30"/>
      <c r="GY592" s="30"/>
      <c r="GZ592" s="30"/>
      <c r="HA592" s="30"/>
    </row>
    <row r="593" spans="1:209" s="32" customFormat="1" x14ac:dyDescent="0.25">
      <c r="A593" s="105"/>
      <c r="B593" s="113"/>
      <c r="C593" s="114"/>
      <c r="D593" s="19"/>
      <c r="E593" s="19"/>
      <c r="F593" s="19"/>
      <c r="G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  <c r="EV593" s="30"/>
      <c r="EW593" s="30"/>
      <c r="EX593" s="30"/>
      <c r="EY593" s="30"/>
      <c r="EZ593" s="30"/>
      <c r="FA593" s="30"/>
      <c r="FB593" s="30"/>
      <c r="FC593" s="30"/>
      <c r="FD593" s="30"/>
      <c r="FE593" s="30"/>
      <c r="FF593" s="30"/>
      <c r="FG593" s="30"/>
      <c r="FH593" s="30"/>
      <c r="FI593" s="30"/>
      <c r="FJ593" s="30"/>
      <c r="FK593" s="30"/>
      <c r="FL593" s="30"/>
      <c r="FM593" s="30"/>
      <c r="FN593" s="30"/>
      <c r="FO593" s="30"/>
      <c r="FP593" s="30"/>
      <c r="FQ593" s="30"/>
      <c r="FR593" s="30"/>
      <c r="FS593" s="30"/>
      <c r="FT593" s="30"/>
      <c r="FU593" s="30"/>
      <c r="FV593" s="30"/>
      <c r="FW593" s="30"/>
      <c r="FX593" s="30"/>
      <c r="FY593" s="30"/>
      <c r="FZ593" s="30"/>
      <c r="GA593" s="30"/>
      <c r="GB593" s="30"/>
      <c r="GC593" s="30"/>
      <c r="GD593" s="30"/>
      <c r="GE593" s="30"/>
      <c r="GF593" s="30"/>
      <c r="GG593" s="30"/>
      <c r="GH593" s="30"/>
      <c r="GI593" s="30"/>
      <c r="GJ593" s="30"/>
      <c r="GK593" s="30"/>
      <c r="GL593" s="30"/>
      <c r="GM593" s="30"/>
      <c r="GN593" s="30"/>
      <c r="GO593" s="30"/>
      <c r="GP593" s="30"/>
      <c r="GQ593" s="30"/>
      <c r="GR593" s="30"/>
      <c r="GS593" s="30"/>
      <c r="GT593" s="30"/>
      <c r="GU593" s="30"/>
      <c r="GV593" s="30"/>
      <c r="GW593" s="30"/>
      <c r="GX593" s="30"/>
      <c r="GY593" s="30"/>
      <c r="GZ593" s="30"/>
      <c r="HA593" s="30"/>
    </row>
    <row r="594" spans="1:209" s="32" customFormat="1" x14ac:dyDescent="0.25">
      <c r="A594" s="105"/>
      <c r="B594" s="113"/>
      <c r="C594" s="114"/>
      <c r="D594" s="19"/>
      <c r="E594" s="19"/>
      <c r="F594" s="19"/>
      <c r="G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W594" s="30"/>
      <c r="EX594" s="30"/>
      <c r="EY594" s="30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30"/>
      <c r="FN594" s="30"/>
      <c r="FO594" s="30"/>
      <c r="FP594" s="30"/>
      <c r="FQ594" s="30"/>
      <c r="FR594" s="30"/>
      <c r="FS594" s="30"/>
      <c r="FT594" s="30"/>
      <c r="FU594" s="30"/>
      <c r="FV594" s="30"/>
      <c r="FW594" s="30"/>
      <c r="FX594" s="30"/>
      <c r="FY594" s="30"/>
      <c r="FZ594" s="30"/>
      <c r="GA594" s="30"/>
      <c r="GB594" s="30"/>
      <c r="GC594" s="30"/>
      <c r="GD594" s="30"/>
      <c r="GE594" s="30"/>
      <c r="GF594" s="30"/>
      <c r="GG594" s="30"/>
      <c r="GH594" s="30"/>
      <c r="GI594" s="30"/>
      <c r="GJ594" s="30"/>
      <c r="GK594" s="30"/>
      <c r="GL594" s="30"/>
      <c r="GM594" s="30"/>
      <c r="GN594" s="30"/>
      <c r="GO594" s="30"/>
      <c r="GP594" s="30"/>
      <c r="GQ594" s="30"/>
      <c r="GR594" s="30"/>
      <c r="GS594" s="30"/>
      <c r="GT594" s="30"/>
      <c r="GU594" s="30"/>
      <c r="GV594" s="30"/>
      <c r="GW594" s="30"/>
      <c r="GX594" s="30"/>
      <c r="GY594" s="30"/>
      <c r="GZ594" s="30"/>
      <c r="HA594" s="30"/>
    </row>
    <row r="595" spans="1:209" s="32" customFormat="1" x14ac:dyDescent="0.25">
      <c r="A595" s="105"/>
      <c r="B595" s="113"/>
      <c r="C595" s="114"/>
      <c r="D595" s="19"/>
      <c r="E595" s="19"/>
      <c r="F595" s="19"/>
      <c r="G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  <c r="EV595" s="30"/>
      <c r="EW595" s="30"/>
      <c r="EX595" s="30"/>
      <c r="EY595" s="30"/>
      <c r="EZ595" s="30"/>
      <c r="FA595" s="30"/>
      <c r="FB595" s="30"/>
      <c r="FC595" s="30"/>
      <c r="FD595" s="30"/>
      <c r="FE595" s="30"/>
      <c r="FF595" s="30"/>
      <c r="FG595" s="30"/>
      <c r="FH595" s="30"/>
      <c r="FI595" s="30"/>
      <c r="FJ595" s="30"/>
      <c r="FK595" s="30"/>
      <c r="FL595" s="30"/>
      <c r="FM595" s="30"/>
      <c r="FN595" s="30"/>
      <c r="FO595" s="30"/>
      <c r="FP595" s="30"/>
      <c r="FQ595" s="30"/>
      <c r="FR595" s="30"/>
      <c r="FS595" s="30"/>
      <c r="FT595" s="30"/>
      <c r="FU595" s="30"/>
      <c r="FV595" s="30"/>
      <c r="FW595" s="30"/>
      <c r="FX595" s="30"/>
      <c r="FY595" s="30"/>
      <c r="FZ595" s="30"/>
      <c r="GA595" s="30"/>
      <c r="GB595" s="30"/>
      <c r="GC595" s="30"/>
      <c r="GD595" s="30"/>
      <c r="GE595" s="30"/>
      <c r="GF595" s="30"/>
      <c r="GG595" s="30"/>
      <c r="GH595" s="30"/>
      <c r="GI595" s="30"/>
      <c r="GJ595" s="30"/>
      <c r="GK595" s="30"/>
      <c r="GL595" s="30"/>
      <c r="GM595" s="30"/>
      <c r="GN595" s="30"/>
      <c r="GO595" s="30"/>
      <c r="GP595" s="30"/>
      <c r="GQ595" s="30"/>
      <c r="GR595" s="30"/>
      <c r="GS595" s="30"/>
      <c r="GT595" s="30"/>
      <c r="GU595" s="30"/>
      <c r="GV595" s="30"/>
      <c r="GW595" s="30"/>
      <c r="GX595" s="30"/>
      <c r="GY595" s="30"/>
      <c r="GZ595" s="30"/>
      <c r="HA595" s="30"/>
    </row>
    <row r="596" spans="1:209" s="32" customFormat="1" x14ac:dyDescent="0.25">
      <c r="A596" s="105"/>
      <c r="B596" s="113"/>
      <c r="C596" s="114"/>
      <c r="D596" s="19"/>
      <c r="E596" s="19"/>
      <c r="F596" s="19"/>
      <c r="G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  <c r="EV596" s="30"/>
      <c r="EW596" s="30"/>
      <c r="EX596" s="30"/>
      <c r="EY596" s="30"/>
      <c r="EZ596" s="30"/>
      <c r="FA596" s="30"/>
      <c r="FB596" s="30"/>
      <c r="FC596" s="30"/>
      <c r="FD596" s="30"/>
      <c r="FE596" s="30"/>
      <c r="FF596" s="30"/>
      <c r="FG596" s="30"/>
      <c r="FH596" s="30"/>
      <c r="FI596" s="30"/>
      <c r="FJ596" s="30"/>
      <c r="FK596" s="30"/>
      <c r="FL596" s="30"/>
      <c r="FM596" s="30"/>
      <c r="FN596" s="30"/>
      <c r="FO596" s="30"/>
      <c r="FP596" s="30"/>
      <c r="FQ596" s="30"/>
      <c r="FR596" s="30"/>
      <c r="FS596" s="30"/>
      <c r="FT596" s="30"/>
      <c r="FU596" s="30"/>
      <c r="FV596" s="30"/>
      <c r="FW596" s="30"/>
      <c r="FX596" s="30"/>
      <c r="FY596" s="30"/>
      <c r="FZ596" s="30"/>
      <c r="GA596" s="30"/>
      <c r="GB596" s="30"/>
      <c r="GC596" s="30"/>
      <c r="GD596" s="30"/>
      <c r="GE596" s="30"/>
      <c r="GF596" s="30"/>
      <c r="GG596" s="30"/>
      <c r="GH596" s="30"/>
      <c r="GI596" s="30"/>
      <c r="GJ596" s="30"/>
      <c r="GK596" s="30"/>
      <c r="GL596" s="30"/>
      <c r="GM596" s="30"/>
      <c r="GN596" s="30"/>
      <c r="GO596" s="30"/>
      <c r="GP596" s="30"/>
      <c r="GQ596" s="30"/>
      <c r="GR596" s="30"/>
      <c r="GS596" s="30"/>
      <c r="GT596" s="30"/>
      <c r="GU596" s="30"/>
      <c r="GV596" s="30"/>
      <c r="GW596" s="30"/>
      <c r="GX596" s="30"/>
      <c r="GY596" s="30"/>
      <c r="GZ596" s="30"/>
      <c r="HA596" s="30"/>
    </row>
    <row r="597" spans="1:209" s="32" customFormat="1" x14ac:dyDescent="0.25">
      <c r="A597" s="105"/>
      <c r="B597" s="113"/>
      <c r="C597" s="114"/>
      <c r="D597" s="19"/>
      <c r="E597" s="19"/>
      <c r="F597" s="19"/>
      <c r="G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G597" s="30"/>
      <c r="DH597" s="30"/>
      <c r="DI597" s="30"/>
      <c r="DJ597" s="30"/>
      <c r="DK597" s="30"/>
      <c r="DL597" s="30"/>
      <c r="DM597" s="30"/>
      <c r="DN597" s="30"/>
      <c r="DO597" s="30"/>
      <c r="DP597" s="30"/>
      <c r="DQ597" s="30"/>
      <c r="DR597" s="30"/>
      <c r="DS597" s="30"/>
      <c r="DT597" s="30"/>
      <c r="DU597" s="30"/>
      <c r="DV597" s="30"/>
      <c r="DW597" s="30"/>
      <c r="DX597" s="30"/>
      <c r="DY597" s="30"/>
      <c r="DZ597" s="30"/>
      <c r="EA597" s="30"/>
      <c r="EB597" s="30"/>
      <c r="EC597" s="30"/>
      <c r="ED597" s="30"/>
      <c r="EE597" s="30"/>
      <c r="EF597" s="30"/>
      <c r="EG597" s="30"/>
      <c r="EH597" s="30"/>
      <c r="EI597" s="30"/>
      <c r="EJ597" s="30"/>
      <c r="EK597" s="30"/>
      <c r="EL597" s="30"/>
      <c r="EM597" s="30"/>
      <c r="EN597" s="30"/>
      <c r="EO597" s="30"/>
      <c r="EP597" s="30"/>
      <c r="EQ597" s="30"/>
      <c r="ER597" s="30"/>
      <c r="ES597" s="30"/>
      <c r="ET597" s="30"/>
      <c r="EU597" s="30"/>
      <c r="EV597" s="30"/>
      <c r="EW597" s="30"/>
      <c r="EX597" s="30"/>
      <c r="EY597" s="30"/>
      <c r="EZ597" s="30"/>
      <c r="FA597" s="30"/>
      <c r="FB597" s="30"/>
      <c r="FC597" s="30"/>
      <c r="FD597" s="30"/>
      <c r="FE597" s="30"/>
      <c r="FF597" s="30"/>
      <c r="FG597" s="30"/>
      <c r="FH597" s="30"/>
      <c r="FI597" s="30"/>
      <c r="FJ597" s="30"/>
      <c r="FK597" s="30"/>
      <c r="FL597" s="30"/>
      <c r="FM597" s="30"/>
      <c r="FN597" s="30"/>
      <c r="FO597" s="30"/>
      <c r="FP597" s="30"/>
      <c r="FQ597" s="30"/>
      <c r="FR597" s="30"/>
      <c r="FS597" s="30"/>
      <c r="FT597" s="30"/>
      <c r="FU597" s="30"/>
      <c r="FV597" s="30"/>
      <c r="FW597" s="30"/>
      <c r="FX597" s="30"/>
      <c r="FY597" s="30"/>
      <c r="FZ597" s="30"/>
      <c r="GA597" s="30"/>
      <c r="GB597" s="30"/>
      <c r="GC597" s="30"/>
      <c r="GD597" s="30"/>
      <c r="GE597" s="30"/>
      <c r="GF597" s="30"/>
      <c r="GG597" s="30"/>
      <c r="GH597" s="30"/>
      <c r="GI597" s="30"/>
      <c r="GJ597" s="30"/>
      <c r="GK597" s="30"/>
      <c r="GL597" s="30"/>
      <c r="GM597" s="30"/>
      <c r="GN597" s="30"/>
      <c r="GO597" s="30"/>
      <c r="GP597" s="30"/>
      <c r="GQ597" s="30"/>
      <c r="GR597" s="30"/>
      <c r="GS597" s="30"/>
      <c r="GT597" s="30"/>
      <c r="GU597" s="30"/>
      <c r="GV597" s="30"/>
      <c r="GW597" s="30"/>
      <c r="GX597" s="30"/>
      <c r="GY597" s="30"/>
      <c r="GZ597" s="30"/>
      <c r="HA597" s="30"/>
    </row>
    <row r="598" spans="1:209" s="32" customFormat="1" x14ac:dyDescent="0.25">
      <c r="A598" s="105"/>
      <c r="B598" s="113"/>
      <c r="C598" s="114"/>
      <c r="D598" s="19"/>
      <c r="E598" s="19"/>
      <c r="F598" s="19"/>
      <c r="G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  <c r="CU598" s="30"/>
      <c r="CV598" s="30"/>
      <c r="CW598" s="30"/>
      <c r="CX598" s="30"/>
      <c r="CY598" s="30"/>
      <c r="CZ598" s="30"/>
      <c r="DA598" s="30"/>
      <c r="DB598" s="30"/>
      <c r="DC598" s="30"/>
      <c r="DD598" s="30"/>
      <c r="DE598" s="30"/>
      <c r="DF598" s="30"/>
      <c r="DG598" s="30"/>
      <c r="DH598" s="30"/>
      <c r="DI598" s="30"/>
      <c r="DJ598" s="30"/>
      <c r="DK598" s="30"/>
      <c r="DL598" s="30"/>
      <c r="DM598" s="30"/>
      <c r="DN598" s="30"/>
      <c r="DO598" s="30"/>
      <c r="DP598" s="30"/>
      <c r="DQ598" s="30"/>
      <c r="DR598" s="30"/>
      <c r="DS598" s="30"/>
      <c r="DT598" s="30"/>
      <c r="DU598" s="30"/>
      <c r="DV598" s="30"/>
      <c r="DW598" s="30"/>
      <c r="DX598" s="30"/>
      <c r="DY598" s="30"/>
      <c r="DZ598" s="30"/>
      <c r="EA598" s="30"/>
      <c r="EB598" s="30"/>
      <c r="EC598" s="30"/>
      <c r="ED598" s="30"/>
      <c r="EE598" s="30"/>
      <c r="EF598" s="30"/>
      <c r="EG598" s="30"/>
      <c r="EH598" s="30"/>
      <c r="EI598" s="30"/>
      <c r="EJ598" s="30"/>
      <c r="EK598" s="30"/>
      <c r="EL598" s="30"/>
      <c r="EM598" s="30"/>
      <c r="EN598" s="30"/>
      <c r="EO598" s="30"/>
      <c r="EP598" s="30"/>
      <c r="EQ598" s="30"/>
      <c r="ER598" s="30"/>
      <c r="ES598" s="30"/>
      <c r="ET598" s="30"/>
      <c r="EU598" s="30"/>
      <c r="EV598" s="30"/>
      <c r="EW598" s="30"/>
      <c r="EX598" s="30"/>
      <c r="EY598" s="30"/>
      <c r="EZ598" s="30"/>
      <c r="FA598" s="30"/>
      <c r="FB598" s="30"/>
      <c r="FC598" s="30"/>
      <c r="FD598" s="30"/>
      <c r="FE598" s="30"/>
      <c r="FF598" s="30"/>
      <c r="FG598" s="30"/>
      <c r="FH598" s="30"/>
      <c r="FI598" s="30"/>
      <c r="FJ598" s="30"/>
      <c r="FK598" s="30"/>
      <c r="FL598" s="30"/>
      <c r="FM598" s="30"/>
      <c r="FN598" s="30"/>
      <c r="FO598" s="30"/>
      <c r="FP598" s="30"/>
      <c r="FQ598" s="30"/>
      <c r="FR598" s="30"/>
      <c r="FS598" s="30"/>
      <c r="FT598" s="30"/>
      <c r="FU598" s="30"/>
      <c r="FV598" s="30"/>
      <c r="FW598" s="30"/>
      <c r="FX598" s="30"/>
      <c r="FY598" s="30"/>
      <c r="FZ598" s="30"/>
      <c r="GA598" s="30"/>
      <c r="GB598" s="30"/>
      <c r="GC598" s="30"/>
      <c r="GD598" s="30"/>
      <c r="GE598" s="30"/>
      <c r="GF598" s="30"/>
      <c r="GG598" s="30"/>
      <c r="GH598" s="30"/>
      <c r="GI598" s="30"/>
      <c r="GJ598" s="30"/>
      <c r="GK598" s="30"/>
      <c r="GL598" s="30"/>
      <c r="GM598" s="30"/>
      <c r="GN598" s="30"/>
      <c r="GO598" s="30"/>
      <c r="GP598" s="30"/>
      <c r="GQ598" s="30"/>
      <c r="GR598" s="30"/>
      <c r="GS598" s="30"/>
      <c r="GT598" s="30"/>
      <c r="GU598" s="30"/>
      <c r="GV598" s="30"/>
      <c r="GW598" s="30"/>
      <c r="GX598" s="30"/>
      <c r="GY598" s="30"/>
      <c r="GZ598" s="30"/>
      <c r="HA598" s="30"/>
    </row>
    <row r="599" spans="1:209" s="32" customFormat="1" x14ac:dyDescent="0.25">
      <c r="A599" s="105"/>
      <c r="B599" s="113"/>
      <c r="C599" s="114"/>
      <c r="D599" s="19"/>
      <c r="E599" s="19"/>
      <c r="F599" s="19"/>
      <c r="G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  <c r="CU599" s="30"/>
      <c r="CV599" s="30"/>
      <c r="CW599" s="30"/>
      <c r="CX599" s="30"/>
      <c r="CY599" s="30"/>
      <c r="CZ599" s="30"/>
      <c r="DA599" s="30"/>
      <c r="DB599" s="30"/>
      <c r="DC599" s="30"/>
      <c r="DD599" s="30"/>
      <c r="DE599" s="30"/>
      <c r="DF599" s="30"/>
      <c r="DG599" s="30"/>
      <c r="DH599" s="30"/>
      <c r="DI599" s="30"/>
      <c r="DJ599" s="30"/>
      <c r="DK599" s="30"/>
      <c r="DL599" s="30"/>
      <c r="DM599" s="30"/>
      <c r="DN599" s="30"/>
      <c r="DO599" s="30"/>
      <c r="DP599" s="30"/>
      <c r="DQ599" s="30"/>
      <c r="DR599" s="30"/>
      <c r="DS599" s="30"/>
      <c r="DT599" s="30"/>
      <c r="DU599" s="30"/>
      <c r="DV599" s="30"/>
      <c r="DW599" s="30"/>
      <c r="DX599" s="30"/>
      <c r="DY599" s="30"/>
      <c r="DZ599" s="30"/>
      <c r="EA599" s="30"/>
      <c r="EB599" s="30"/>
      <c r="EC599" s="30"/>
      <c r="ED599" s="30"/>
      <c r="EE599" s="30"/>
      <c r="EF599" s="30"/>
      <c r="EG599" s="30"/>
      <c r="EH599" s="30"/>
      <c r="EI599" s="30"/>
      <c r="EJ599" s="30"/>
      <c r="EK599" s="30"/>
      <c r="EL599" s="30"/>
      <c r="EM599" s="30"/>
      <c r="EN599" s="30"/>
      <c r="EO599" s="30"/>
      <c r="EP599" s="30"/>
      <c r="EQ599" s="30"/>
      <c r="ER599" s="30"/>
      <c r="ES599" s="30"/>
      <c r="ET599" s="30"/>
      <c r="EU599" s="30"/>
      <c r="EV599" s="30"/>
      <c r="EW599" s="30"/>
      <c r="EX599" s="30"/>
      <c r="EY599" s="30"/>
      <c r="EZ599" s="30"/>
      <c r="FA599" s="30"/>
      <c r="FB599" s="30"/>
      <c r="FC599" s="30"/>
      <c r="FD599" s="30"/>
      <c r="FE599" s="30"/>
      <c r="FF599" s="30"/>
      <c r="FG599" s="30"/>
      <c r="FH599" s="30"/>
      <c r="FI599" s="30"/>
      <c r="FJ599" s="30"/>
      <c r="FK599" s="30"/>
      <c r="FL599" s="30"/>
      <c r="FM599" s="30"/>
      <c r="FN599" s="30"/>
      <c r="FO599" s="30"/>
      <c r="FP599" s="30"/>
      <c r="FQ599" s="30"/>
      <c r="FR599" s="30"/>
      <c r="FS599" s="30"/>
      <c r="FT599" s="30"/>
      <c r="FU599" s="30"/>
      <c r="FV599" s="30"/>
      <c r="FW599" s="30"/>
      <c r="FX599" s="30"/>
      <c r="FY599" s="30"/>
      <c r="FZ599" s="30"/>
      <c r="GA599" s="30"/>
      <c r="GB599" s="30"/>
      <c r="GC599" s="30"/>
      <c r="GD599" s="30"/>
      <c r="GE599" s="30"/>
      <c r="GF599" s="30"/>
      <c r="GG599" s="30"/>
      <c r="GH599" s="30"/>
      <c r="GI599" s="30"/>
      <c r="GJ599" s="30"/>
      <c r="GK599" s="30"/>
      <c r="GL599" s="30"/>
      <c r="GM599" s="30"/>
      <c r="GN599" s="30"/>
      <c r="GO599" s="30"/>
      <c r="GP599" s="30"/>
      <c r="GQ599" s="30"/>
      <c r="GR599" s="30"/>
      <c r="GS599" s="30"/>
      <c r="GT599" s="30"/>
      <c r="GU599" s="30"/>
      <c r="GV599" s="30"/>
      <c r="GW599" s="30"/>
      <c r="GX599" s="30"/>
      <c r="GY599" s="30"/>
      <c r="GZ599" s="30"/>
      <c r="HA599" s="30"/>
    </row>
    <row r="600" spans="1:209" s="32" customFormat="1" x14ac:dyDescent="0.25">
      <c r="A600" s="105"/>
      <c r="B600" s="113"/>
      <c r="C600" s="114"/>
      <c r="D600" s="19"/>
      <c r="E600" s="19"/>
      <c r="F600" s="19"/>
      <c r="G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  <c r="CV600" s="30"/>
      <c r="CW600" s="30"/>
      <c r="CX600" s="30"/>
      <c r="CY600" s="30"/>
      <c r="CZ600" s="30"/>
      <c r="DA600" s="30"/>
      <c r="DB600" s="30"/>
      <c r="DC600" s="30"/>
      <c r="DD600" s="30"/>
      <c r="DE600" s="30"/>
      <c r="DF600" s="30"/>
      <c r="DG600" s="30"/>
      <c r="DH600" s="30"/>
      <c r="DI600" s="30"/>
      <c r="DJ600" s="30"/>
      <c r="DK600" s="30"/>
      <c r="DL600" s="30"/>
      <c r="DM600" s="30"/>
      <c r="DN600" s="30"/>
      <c r="DO600" s="30"/>
      <c r="DP600" s="30"/>
      <c r="DQ600" s="30"/>
      <c r="DR600" s="30"/>
      <c r="DS600" s="30"/>
      <c r="DT600" s="30"/>
      <c r="DU600" s="30"/>
      <c r="DV600" s="30"/>
      <c r="DW600" s="30"/>
      <c r="DX600" s="30"/>
      <c r="DY600" s="30"/>
      <c r="DZ600" s="30"/>
      <c r="EA600" s="30"/>
      <c r="EB600" s="30"/>
      <c r="EC600" s="30"/>
      <c r="ED600" s="30"/>
      <c r="EE600" s="30"/>
      <c r="EF600" s="30"/>
      <c r="EG600" s="30"/>
      <c r="EH600" s="30"/>
      <c r="EI600" s="30"/>
      <c r="EJ600" s="30"/>
      <c r="EK600" s="30"/>
      <c r="EL600" s="30"/>
      <c r="EM600" s="30"/>
      <c r="EN600" s="30"/>
      <c r="EO600" s="30"/>
      <c r="EP600" s="30"/>
      <c r="EQ600" s="30"/>
      <c r="ER600" s="30"/>
      <c r="ES600" s="30"/>
      <c r="ET600" s="30"/>
      <c r="EU600" s="30"/>
      <c r="EV600" s="30"/>
      <c r="EW600" s="30"/>
      <c r="EX600" s="30"/>
      <c r="EY600" s="30"/>
      <c r="EZ600" s="30"/>
      <c r="FA600" s="30"/>
      <c r="FB600" s="30"/>
      <c r="FC600" s="30"/>
      <c r="FD600" s="30"/>
      <c r="FE600" s="30"/>
      <c r="FF600" s="30"/>
      <c r="FG600" s="30"/>
      <c r="FH600" s="30"/>
      <c r="FI600" s="30"/>
      <c r="FJ600" s="30"/>
      <c r="FK600" s="30"/>
      <c r="FL600" s="30"/>
      <c r="FM600" s="30"/>
      <c r="FN600" s="30"/>
      <c r="FO600" s="30"/>
      <c r="FP600" s="30"/>
      <c r="FQ600" s="30"/>
      <c r="FR600" s="30"/>
      <c r="FS600" s="30"/>
      <c r="FT600" s="30"/>
      <c r="FU600" s="30"/>
      <c r="FV600" s="30"/>
      <c r="FW600" s="30"/>
      <c r="FX600" s="30"/>
      <c r="FY600" s="30"/>
      <c r="FZ600" s="30"/>
      <c r="GA600" s="30"/>
      <c r="GB600" s="30"/>
      <c r="GC600" s="30"/>
      <c r="GD600" s="30"/>
      <c r="GE600" s="30"/>
      <c r="GF600" s="30"/>
      <c r="GG600" s="30"/>
      <c r="GH600" s="30"/>
      <c r="GI600" s="30"/>
      <c r="GJ600" s="30"/>
      <c r="GK600" s="30"/>
      <c r="GL600" s="30"/>
      <c r="GM600" s="30"/>
      <c r="GN600" s="30"/>
      <c r="GO600" s="30"/>
      <c r="GP600" s="30"/>
      <c r="GQ600" s="30"/>
      <c r="GR600" s="30"/>
      <c r="GS600" s="30"/>
      <c r="GT600" s="30"/>
      <c r="GU600" s="30"/>
      <c r="GV600" s="30"/>
      <c r="GW600" s="30"/>
      <c r="GX600" s="30"/>
      <c r="GY600" s="30"/>
      <c r="GZ600" s="30"/>
      <c r="HA600" s="30"/>
    </row>
    <row r="601" spans="1:209" s="32" customFormat="1" x14ac:dyDescent="0.25">
      <c r="A601" s="105"/>
      <c r="B601" s="113"/>
      <c r="C601" s="114"/>
      <c r="D601" s="19"/>
      <c r="E601" s="19"/>
      <c r="F601" s="19"/>
      <c r="G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  <c r="CV601" s="30"/>
      <c r="CW601" s="30"/>
      <c r="CX601" s="30"/>
      <c r="CY601" s="30"/>
      <c r="CZ601" s="30"/>
      <c r="DA601" s="30"/>
      <c r="DB601" s="30"/>
      <c r="DC601" s="30"/>
      <c r="DD601" s="30"/>
      <c r="DE601" s="30"/>
      <c r="DF601" s="30"/>
      <c r="DG601" s="30"/>
      <c r="DH601" s="30"/>
      <c r="DI601" s="30"/>
      <c r="DJ601" s="30"/>
      <c r="DK601" s="30"/>
      <c r="DL601" s="30"/>
      <c r="DM601" s="30"/>
      <c r="DN601" s="30"/>
      <c r="DO601" s="30"/>
      <c r="DP601" s="30"/>
      <c r="DQ601" s="30"/>
      <c r="DR601" s="30"/>
      <c r="DS601" s="30"/>
      <c r="DT601" s="30"/>
      <c r="DU601" s="30"/>
      <c r="DV601" s="30"/>
      <c r="DW601" s="30"/>
      <c r="DX601" s="30"/>
      <c r="DY601" s="30"/>
      <c r="DZ601" s="30"/>
      <c r="EA601" s="30"/>
      <c r="EB601" s="30"/>
      <c r="EC601" s="30"/>
      <c r="ED601" s="30"/>
      <c r="EE601" s="30"/>
      <c r="EF601" s="30"/>
      <c r="EG601" s="30"/>
      <c r="EH601" s="30"/>
      <c r="EI601" s="30"/>
      <c r="EJ601" s="30"/>
      <c r="EK601" s="30"/>
      <c r="EL601" s="30"/>
      <c r="EM601" s="30"/>
      <c r="EN601" s="30"/>
      <c r="EO601" s="30"/>
      <c r="EP601" s="30"/>
      <c r="EQ601" s="30"/>
      <c r="ER601" s="30"/>
      <c r="ES601" s="30"/>
      <c r="ET601" s="30"/>
      <c r="EU601" s="30"/>
      <c r="EV601" s="30"/>
      <c r="EW601" s="30"/>
      <c r="EX601" s="30"/>
      <c r="EY601" s="30"/>
      <c r="EZ601" s="30"/>
      <c r="FA601" s="30"/>
      <c r="FB601" s="30"/>
      <c r="FC601" s="30"/>
      <c r="FD601" s="30"/>
      <c r="FE601" s="30"/>
      <c r="FF601" s="30"/>
      <c r="FG601" s="30"/>
      <c r="FH601" s="30"/>
      <c r="FI601" s="30"/>
      <c r="FJ601" s="30"/>
      <c r="FK601" s="30"/>
      <c r="FL601" s="30"/>
      <c r="FM601" s="30"/>
      <c r="FN601" s="30"/>
      <c r="FO601" s="30"/>
      <c r="FP601" s="30"/>
      <c r="FQ601" s="30"/>
      <c r="FR601" s="30"/>
      <c r="FS601" s="30"/>
      <c r="FT601" s="30"/>
      <c r="FU601" s="30"/>
      <c r="FV601" s="30"/>
      <c r="FW601" s="30"/>
      <c r="FX601" s="30"/>
      <c r="FY601" s="30"/>
      <c r="FZ601" s="30"/>
      <c r="GA601" s="30"/>
      <c r="GB601" s="30"/>
      <c r="GC601" s="30"/>
      <c r="GD601" s="30"/>
      <c r="GE601" s="30"/>
      <c r="GF601" s="30"/>
      <c r="GG601" s="30"/>
      <c r="GH601" s="30"/>
      <c r="GI601" s="30"/>
      <c r="GJ601" s="30"/>
      <c r="GK601" s="30"/>
      <c r="GL601" s="30"/>
      <c r="GM601" s="30"/>
      <c r="GN601" s="30"/>
      <c r="GO601" s="30"/>
      <c r="GP601" s="30"/>
      <c r="GQ601" s="30"/>
      <c r="GR601" s="30"/>
      <c r="GS601" s="30"/>
      <c r="GT601" s="30"/>
      <c r="GU601" s="30"/>
      <c r="GV601" s="30"/>
      <c r="GW601" s="30"/>
      <c r="GX601" s="30"/>
      <c r="GY601" s="30"/>
      <c r="GZ601" s="30"/>
      <c r="HA601" s="30"/>
    </row>
    <row r="602" spans="1:209" s="32" customFormat="1" x14ac:dyDescent="0.25">
      <c r="A602" s="105"/>
      <c r="B602" s="113"/>
      <c r="C602" s="114"/>
      <c r="D602" s="19"/>
      <c r="E602" s="19"/>
      <c r="F602" s="19"/>
      <c r="G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  <c r="CU602" s="30"/>
      <c r="CV602" s="30"/>
      <c r="CW602" s="30"/>
      <c r="CX602" s="30"/>
      <c r="CY602" s="30"/>
      <c r="CZ602" s="30"/>
      <c r="DA602" s="30"/>
      <c r="DB602" s="30"/>
      <c r="DC602" s="30"/>
      <c r="DD602" s="30"/>
      <c r="DE602" s="30"/>
      <c r="DF602" s="30"/>
      <c r="DG602" s="30"/>
      <c r="DH602" s="30"/>
      <c r="DI602" s="30"/>
      <c r="DJ602" s="30"/>
      <c r="DK602" s="30"/>
      <c r="DL602" s="30"/>
      <c r="DM602" s="30"/>
      <c r="DN602" s="30"/>
      <c r="DO602" s="30"/>
      <c r="DP602" s="30"/>
      <c r="DQ602" s="30"/>
      <c r="DR602" s="30"/>
      <c r="DS602" s="30"/>
      <c r="DT602" s="30"/>
      <c r="DU602" s="30"/>
      <c r="DV602" s="30"/>
      <c r="DW602" s="30"/>
      <c r="DX602" s="30"/>
      <c r="DY602" s="30"/>
      <c r="DZ602" s="30"/>
      <c r="EA602" s="30"/>
      <c r="EB602" s="30"/>
      <c r="EC602" s="30"/>
      <c r="ED602" s="30"/>
      <c r="EE602" s="30"/>
      <c r="EF602" s="30"/>
      <c r="EG602" s="30"/>
      <c r="EH602" s="30"/>
      <c r="EI602" s="30"/>
      <c r="EJ602" s="30"/>
      <c r="EK602" s="30"/>
      <c r="EL602" s="30"/>
      <c r="EM602" s="30"/>
      <c r="EN602" s="30"/>
      <c r="EO602" s="30"/>
      <c r="EP602" s="30"/>
      <c r="EQ602" s="30"/>
      <c r="ER602" s="30"/>
      <c r="ES602" s="30"/>
      <c r="ET602" s="30"/>
      <c r="EU602" s="30"/>
      <c r="EV602" s="30"/>
      <c r="EW602" s="30"/>
      <c r="EX602" s="30"/>
      <c r="EY602" s="30"/>
      <c r="EZ602" s="30"/>
      <c r="FA602" s="30"/>
      <c r="FB602" s="30"/>
      <c r="FC602" s="30"/>
      <c r="FD602" s="30"/>
      <c r="FE602" s="30"/>
      <c r="FF602" s="30"/>
      <c r="FG602" s="30"/>
      <c r="FH602" s="30"/>
      <c r="FI602" s="30"/>
      <c r="FJ602" s="30"/>
      <c r="FK602" s="30"/>
      <c r="FL602" s="30"/>
      <c r="FM602" s="30"/>
      <c r="FN602" s="30"/>
      <c r="FO602" s="30"/>
      <c r="FP602" s="30"/>
      <c r="FQ602" s="30"/>
      <c r="FR602" s="30"/>
      <c r="FS602" s="30"/>
      <c r="FT602" s="30"/>
      <c r="FU602" s="30"/>
      <c r="FV602" s="30"/>
      <c r="FW602" s="30"/>
      <c r="FX602" s="30"/>
      <c r="FY602" s="30"/>
      <c r="FZ602" s="30"/>
      <c r="GA602" s="30"/>
      <c r="GB602" s="30"/>
      <c r="GC602" s="30"/>
      <c r="GD602" s="30"/>
      <c r="GE602" s="30"/>
      <c r="GF602" s="30"/>
      <c r="GG602" s="30"/>
      <c r="GH602" s="30"/>
      <c r="GI602" s="30"/>
      <c r="GJ602" s="30"/>
      <c r="GK602" s="30"/>
      <c r="GL602" s="30"/>
      <c r="GM602" s="30"/>
      <c r="GN602" s="30"/>
      <c r="GO602" s="30"/>
      <c r="GP602" s="30"/>
      <c r="GQ602" s="30"/>
      <c r="GR602" s="30"/>
      <c r="GS602" s="30"/>
      <c r="GT602" s="30"/>
      <c r="GU602" s="30"/>
      <c r="GV602" s="30"/>
      <c r="GW602" s="30"/>
      <c r="GX602" s="30"/>
      <c r="GY602" s="30"/>
      <c r="GZ602" s="30"/>
      <c r="HA602" s="30"/>
    </row>
    <row r="603" spans="1:209" s="32" customFormat="1" x14ac:dyDescent="0.25">
      <c r="A603" s="105"/>
      <c r="B603" s="113"/>
      <c r="C603" s="114"/>
      <c r="D603" s="19"/>
      <c r="E603" s="19"/>
      <c r="F603" s="19"/>
      <c r="G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  <c r="CU603" s="30"/>
      <c r="CV603" s="30"/>
      <c r="CW603" s="30"/>
      <c r="CX603" s="30"/>
      <c r="CY603" s="30"/>
      <c r="CZ603" s="30"/>
      <c r="DA603" s="30"/>
      <c r="DB603" s="30"/>
      <c r="DC603" s="30"/>
      <c r="DD603" s="30"/>
      <c r="DE603" s="30"/>
      <c r="DF603" s="30"/>
      <c r="DG603" s="30"/>
      <c r="DH603" s="30"/>
      <c r="DI603" s="30"/>
      <c r="DJ603" s="30"/>
      <c r="DK603" s="30"/>
      <c r="DL603" s="30"/>
      <c r="DM603" s="30"/>
      <c r="DN603" s="30"/>
      <c r="DO603" s="30"/>
      <c r="DP603" s="30"/>
      <c r="DQ603" s="30"/>
      <c r="DR603" s="30"/>
      <c r="DS603" s="30"/>
      <c r="DT603" s="30"/>
      <c r="DU603" s="30"/>
      <c r="DV603" s="30"/>
      <c r="DW603" s="30"/>
      <c r="DX603" s="30"/>
      <c r="DY603" s="30"/>
      <c r="DZ603" s="30"/>
      <c r="EA603" s="30"/>
      <c r="EB603" s="30"/>
      <c r="EC603" s="30"/>
      <c r="ED603" s="30"/>
      <c r="EE603" s="30"/>
      <c r="EF603" s="30"/>
      <c r="EG603" s="30"/>
      <c r="EH603" s="30"/>
      <c r="EI603" s="30"/>
      <c r="EJ603" s="30"/>
      <c r="EK603" s="30"/>
      <c r="EL603" s="30"/>
      <c r="EM603" s="30"/>
      <c r="EN603" s="30"/>
      <c r="EO603" s="30"/>
      <c r="EP603" s="30"/>
      <c r="EQ603" s="30"/>
      <c r="ER603" s="30"/>
      <c r="ES603" s="30"/>
      <c r="ET603" s="30"/>
      <c r="EU603" s="30"/>
      <c r="EV603" s="30"/>
      <c r="EW603" s="30"/>
      <c r="EX603" s="30"/>
      <c r="EY603" s="30"/>
      <c r="EZ603" s="30"/>
      <c r="FA603" s="30"/>
      <c r="FB603" s="30"/>
      <c r="FC603" s="30"/>
      <c r="FD603" s="30"/>
      <c r="FE603" s="30"/>
      <c r="FF603" s="30"/>
      <c r="FG603" s="30"/>
      <c r="FH603" s="30"/>
      <c r="FI603" s="30"/>
      <c r="FJ603" s="30"/>
      <c r="FK603" s="30"/>
      <c r="FL603" s="30"/>
      <c r="FM603" s="30"/>
      <c r="FN603" s="30"/>
      <c r="FO603" s="30"/>
      <c r="FP603" s="30"/>
      <c r="FQ603" s="30"/>
      <c r="FR603" s="30"/>
      <c r="FS603" s="30"/>
      <c r="FT603" s="30"/>
      <c r="FU603" s="30"/>
      <c r="FV603" s="30"/>
      <c r="FW603" s="30"/>
      <c r="FX603" s="30"/>
      <c r="FY603" s="30"/>
      <c r="FZ603" s="30"/>
      <c r="GA603" s="30"/>
      <c r="GB603" s="30"/>
      <c r="GC603" s="30"/>
      <c r="GD603" s="30"/>
      <c r="GE603" s="30"/>
      <c r="GF603" s="30"/>
      <c r="GG603" s="30"/>
      <c r="GH603" s="30"/>
      <c r="GI603" s="30"/>
      <c r="GJ603" s="30"/>
      <c r="GK603" s="30"/>
      <c r="GL603" s="30"/>
      <c r="GM603" s="30"/>
      <c r="GN603" s="30"/>
      <c r="GO603" s="30"/>
      <c r="GP603" s="30"/>
      <c r="GQ603" s="30"/>
      <c r="GR603" s="30"/>
      <c r="GS603" s="30"/>
      <c r="GT603" s="30"/>
      <c r="GU603" s="30"/>
      <c r="GV603" s="30"/>
      <c r="GW603" s="30"/>
      <c r="GX603" s="30"/>
      <c r="GY603" s="30"/>
      <c r="GZ603" s="30"/>
      <c r="HA603" s="30"/>
    </row>
    <row r="604" spans="1:209" s="32" customFormat="1" x14ac:dyDescent="0.25">
      <c r="A604" s="105"/>
      <c r="B604" s="113"/>
      <c r="C604" s="114"/>
      <c r="D604" s="19"/>
      <c r="E604" s="19"/>
      <c r="F604" s="19"/>
      <c r="G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  <c r="CG604" s="30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S604" s="30"/>
      <c r="CT604" s="30"/>
      <c r="CU604" s="30"/>
      <c r="CV604" s="30"/>
      <c r="CW604" s="30"/>
      <c r="CX604" s="30"/>
      <c r="CY604" s="30"/>
      <c r="CZ604" s="30"/>
      <c r="DA604" s="30"/>
      <c r="DB604" s="30"/>
      <c r="DC604" s="30"/>
      <c r="DD604" s="30"/>
      <c r="DE604" s="30"/>
      <c r="DF604" s="30"/>
      <c r="DG604" s="30"/>
      <c r="DH604" s="30"/>
      <c r="DI604" s="30"/>
      <c r="DJ604" s="30"/>
      <c r="DK604" s="30"/>
      <c r="DL604" s="30"/>
      <c r="DM604" s="30"/>
      <c r="DN604" s="30"/>
      <c r="DO604" s="30"/>
      <c r="DP604" s="30"/>
      <c r="DQ604" s="30"/>
      <c r="DR604" s="30"/>
      <c r="DS604" s="30"/>
      <c r="DT604" s="30"/>
      <c r="DU604" s="30"/>
      <c r="DV604" s="30"/>
      <c r="DW604" s="30"/>
      <c r="DX604" s="30"/>
      <c r="DY604" s="30"/>
      <c r="DZ604" s="30"/>
      <c r="EA604" s="30"/>
      <c r="EB604" s="30"/>
      <c r="EC604" s="30"/>
      <c r="ED604" s="30"/>
      <c r="EE604" s="30"/>
      <c r="EF604" s="30"/>
      <c r="EG604" s="30"/>
      <c r="EH604" s="30"/>
      <c r="EI604" s="30"/>
      <c r="EJ604" s="30"/>
      <c r="EK604" s="30"/>
      <c r="EL604" s="30"/>
      <c r="EM604" s="30"/>
      <c r="EN604" s="30"/>
      <c r="EO604" s="30"/>
      <c r="EP604" s="30"/>
      <c r="EQ604" s="30"/>
      <c r="ER604" s="30"/>
      <c r="ES604" s="30"/>
      <c r="ET604" s="30"/>
      <c r="EU604" s="30"/>
      <c r="EV604" s="30"/>
      <c r="EW604" s="30"/>
      <c r="EX604" s="30"/>
      <c r="EY604" s="30"/>
      <c r="EZ604" s="30"/>
      <c r="FA604" s="30"/>
      <c r="FB604" s="30"/>
      <c r="FC604" s="30"/>
      <c r="FD604" s="30"/>
      <c r="FE604" s="30"/>
      <c r="FF604" s="30"/>
      <c r="FG604" s="30"/>
      <c r="FH604" s="30"/>
      <c r="FI604" s="30"/>
      <c r="FJ604" s="30"/>
      <c r="FK604" s="30"/>
      <c r="FL604" s="30"/>
      <c r="FM604" s="30"/>
      <c r="FN604" s="30"/>
      <c r="FO604" s="30"/>
      <c r="FP604" s="30"/>
      <c r="FQ604" s="30"/>
      <c r="FR604" s="30"/>
      <c r="FS604" s="30"/>
      <c r="FT604" s="30"/>
      <c r="FU604" s="30"/>
      <c r="FV604" s="30"/>
      <c r="FW604" s="30"/>
      <c r="FX604" s="30"/>
      <c r="FY604" s="30"/>
      <c r="FZ604" s="30"/>
      <c r="GA604" s="30"/>
      <c r="GB604" s="30"/>
      <c r="GC604" s="30"/>
      <c r="GD604" s="30"/>
      <c r="GE604" s="30"/>
      <c r="GF604" s="30"/>
      <c r="GG604" s="30"/>
      <c r="GH604" s="30"/>
      <c r="GI604" s="30"/>
      <c r="GJ604" s="30"/>
      <c r="GK604" s="30"/>
      <c r="GL604" s="30"/>
      <c r="GM604" s="30"/>
      <c r="GN604" s="30"/>
      <c r="GO604" s="30"/>
      <c r="GP604" s="30"/>
      <c r="GQ604" s="30"/>
      <c r="GR604" s="30"/>
      <c r="GS604" s="30"/>
      <c r="GT604" s="30"/>
      <c r="GU604" s="30"/>
      <c r="GV604" s="30"/>
      <c r="GW604" s="30"/>
      <c r="GX604" s="30"/>
      <c r="GY604" s="30"/>
      <c r="GZ604" s="30"/>
      <c r="HA604" s="30"/>
    </row>
    <row r="605" spans="1:209" s="32" customFormat="1" x14ac:dyDescent="0.25">
      <c r="A605" s="105"/>
      <c r="B605" s="113"/>
      <c r="C605" s="114"/>
      <c r="D605" s="19"/>
      <c r="E605" s="19"/>
      <c r="F605" s="19"/>
      <c r="G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  <c r="CG605" s="30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S605" s="30"/>
      <c r="CT605" s="30"/>
      <c r="CU605" s="30"/>
      <c r="CV605" s="30"/>
      <c r="CW605" s="30"/>
      <c r="CX605" s="30"/>
      <c r="CY605" s="30"/>
      <c r="CZ605" s="30"/>
      <c r="DA605" s="30"/>
      <c r="DB605" s="30"/>
      <c r="DC605" s="30"/>
      <c r="DD605" s="30"/>
      <c r="DE605" s="30"/>
      <c r="DF605" s="30"/>
      <c r="DG605" s="30"/>
      <c r="DH605" s="30"/>
      <c r="DI605" s="30"/>
      <c r="DJ605" s="30"/>
      <c r="DK605" s="30"/>
      <c r="DL605" s="30"/>
      <c r="DM605" s="30"/>
      <c r="DN605" s="30"/>
      <c r="DO605" s="30"/>
      <c r="DP605" s="30"/>
      <c r="DQ605" s="30"/>
      <c r="DR605" s="30"/>
      <c r="DS605" s="30"/>
      <c r="DT605" s="30"/>
      <c r="DU605" s="30"/>
      <c r="DV605" s="30"/>
      <c r="DW605" s="30"/>
      <c r="DX605" s="30"/>
      <c r="DY605" s="30"/>
      <c r="DZ605" s="30"/>
      <c r="EA605" s="30"/>
      <c r="EB605" s="30"/>
      <c r="EC605" s="30"/>
      <c r="ED605" s="30"/>
      <c r="EE605" s="30"/>
      <c r="EF605" s="30"/>
      <c r="EG605" s="30"/>
      <c r="EH605" s="30"/>
      <c r="EI605" s="30"/>
      <c r="EJ605" s="30"/>
      <c r="EK605" s="30"/>
      <c r="EL605" s="30"/>
      <c r="EM605" s="30"/>
      <c r="EN605" s="30"/>
      <c r="EO605" s="30"/>
      <c r="EP605" s="30"/>
      <c r="EQ605" s="30"/>
      <c r="ER605" s="30"/>
      <c r="ES605" s="30"/>
      <c r="ET605" s="30"/>
      <c r="EU605" s="30"/>
      <c r="EV605" s="30"/>
      <c r="EW605" s="30"/>
      <c r="EX605" s="30"/>
      <c r="EY605" s="30"/>
      <c r="EZ605" s="30"/>
      <c r="FA605" s="30"/>
      <c r="FB605" s="30"/>
      <c r="FC605" s="30"/>
      <c r="FD605" s="30"/>
      <c r="FE605" s="30"/>
      <c r="FF605" s="30"/>
      <c r="FG605" s="30"/>
      <c r="FH605" s="30"/>
      <c r="FI605" s="30"/>
      <c r="FJ605" s="30"/>
      <c r="FK605" s="30"/>
      <c r="FL605" s="30"/>
      <c r="FM605" s="30"/>
      <c r="FN605" s="30"/>
      <c r="FO605" s="30"/>
      <c r="FP605" s="30"/>
      <c r="FQ605" s="30"/>
      <c r="FR605" s="30"/>
      <c r="FS605" s="30"/>
      <c r="FT605" s="30"/>
      <c r="FU605" s="30"/>
      <c r="FV605" s="30"/>
      <c r="FW605" s="30"/>
      <c r="FX605" s="30"/>
      <c r="FY605" s="30"/>
      <c r="FZ605" s="30"/>
      <c r="GA605" s="30"/>
      <c r="GB605" s="30"/>
      <c r="GC605" s="30"/>
      <c r="GD605" s="30"/>
      <c r="GE605" s="30"/>
      <c r="GF605" s="30"/>
      <c r="GG605" s="30"/>
      <c r="GH605" s="30"/>
      <c r="GI605" s="30"/>
      <c r="GJ605" s="30"/>
      <c r="GK605" s="30"/>
      <c r="GL605" s="30"/>
      <c r="GM605" s="30"/>
      <c r="GN605" s="30"/>
      <c r="GO605" s="30"/>
      <c r="GP605" s="30"/>
      <c r="GQ605" s="30"/>
      <c r="GR605" s="30"/>
      <c r="GS605" s="30"/>
      <c r="GT605" s="30"/>
      <c r="GU605" s="30"/>
      <c r="GV605" s="30"/>
      <c r="GW605" s="30"/>
      <c r="GX605" s="30"/>
      <c r="GY605" s="30"/>
      <c r="GZ605" s="30"/>
      <c r="HA605" s="30"/>
    </row>
    <row r="606" spans="1:209" s="32" customFormat="1" x14ac:dyDescent="0.25">
      <c r="A606" s="105"/>
      <c r="B606" s="113"/>
      <c r="C606" s="114"/>
      <c r="D606" s="19"/>
      <c r="E606" s="19"/>
      <c r="F606" s="19"/>
      <c r="G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E606" s="30"/>
      <c r="CF606" s="30"/>
      <c r="CG606" s="30"/>
      <c r="CH606" s="30"/>
      <c r="CI606" s="30"/>
      <c r="CJ606" s="30"/>
      <c r="CK606" s="30"/>
      <c r="CL606" s="30"/>
      <c r="CM606" s="30"/>
      <c r="CN606" s="30"/>
      <c r="CO606" s="30"/>
      <c r="CP606" s="30"/>
      <c r="CQ606" s="30"/>
      <c r="CR606" s="30"/>
      <c r="CS606" s="30"/>
      <c r="CT606" s="30"/>
      <c r="CU606" s="30"/>
      <c r="CV606" s="30"/>
      <c r="CW606" s="30"/>
      <c r="CX606" s="30"/>
      <c r="CY606" s="30"/>
      <c r="CZ606" s="30"/>
      <c r="DA606" s="30"/>
      <c r="DB606" s="30"/>
      <c r="DC606" s="30"/>
      <c r="DD606" s="30"/>
      <c r="DE606" s="30"/>
      <c r="DF606" s="30"/>
      <c r="DG606" s="30"/>
      <c r="DH606" s="30"/>
      <c r="DI606" s="30"/>
      <c r="DJ606" s="30"/>
      <c r="DK606" s="30"/>
      <c r="DL606" s="30"/>
      <c r="DM606" s="30"/>
      <c r="DN606" s="30"/>
      <c r="DO606" s="30"/>
      <c r="DP606" s="30"/>
      <c r="DQ606" s="30"/>
      <c r="DR606" s="30"/>
      <c r="DS606" s="30"/>
      <c r="DT606" s="30"/>
      <c r="DU606" s="30"/>
      <c r="DV606" s="30"/>
      <c r="DW606" s="30"/>
      <c r="DX606" s="30"/>
      <c r="DY606" s="30"/>
      <c r="DZ606" s="30"/>
      <c r="EA606" s="30"/>
      <c r="EB606" s="30"/>
      <c r="EC606" s="30"/>
      <c r="ED606" s="30"/>
      <c r="EE606" s="30"/>
      <c r="EF606" s="30"/>
      <c r="EG606" s="30"/>
      <c r="EH606" s="30"/>
      <c r="EI606" s="30"/>
      <c r="EJ606" s="30"/>
      <c r="EK606" s="30"/>
      <c r="EL606" s="30"/>
      <c r="EM606" s="30"/>
      <c r="EN606" s="30"/>
      <c r="EO606" s="30"/>
      <c r="EP606" s="30"/>
      <c r="EQ606" s="30"/>
      <c r="ER606" s="30"/>
      <c r="ES606" s="30"/>
      <c r="ET606" s="30"/>
      <c r="EU606" s="30"/>
      <c r="EV606" s="30"/>
      <c r="EW606" s="30"/>
      <c r="EX606" s="30"/>
      <c r="EY606" s="30"/>
      <c r="EZ606" s="30"/>
      <c r="FA606" s="30"/>
      <c r="FB606" s="30"/>
      <c r="FC606" s="30"/>
      <c r="FD606" s="30"/>
      <c r="FE606" s="30"/>
      <c r="FF606" s="30"/>
      <c r="FG606" s="30"/>
      <c r="FH606" s="30"/>
      <c r="FI606" s="30"/>
      <c r="FJ606" s="30"/>
      <c r="FK606" s="30"/>
      <c r="FL606" s="30"/>
      <c r="FM606" s="30"/>
      <c r="FN606" s="30"/>
      <c r="FO606" s="30"/>
      <c r="FP606" s="30"/>
      <c r="FQ606" s="30"/>
      <c r="FR606" s="30"/>
      <c r="FS606" s="30"/>
      <c r="FT606" s="30"/>
      <c r="FU606" s="30"/>
      <c r="FV606" s="30"/>
      <c r="FW606" s="30"/>
      <c r="FX606" s="30"/>
      <c r="FY606" s="30"/>
      <c r="FZ606" s="30"/>
      <c r="GA606" s="30"/>
      <c r="GB606" s="30"/>
      <c r="GC606" s="30"/>
      <c r="GD606" s="30"/>
      <c r="GE606" s="30"/>
      <c r="GF606" s="30"/>
      <c r="GG606" s="30"/>
      <c r="GH606" s="30"/>
      <c r="GI606" s="30"/>
      <c r="GJ606" s="30"/>
      <c r="GK606" s="30"/>
      <c r="GL606" s="30"/>
      <c r="GM606" s="30"/>
      <c r="GN606" s="30"/>
      <c r="GO606" s="30"/>
      <c r="GP606" s="30"/>
      <c r="GQ606" s="30"/>
      <c r="GR606" s="30"/>
      <c r="GS606" s="30"/>
      <c r="GT606" s="30"/>
      <c r="GU606" s="30"/>
      <c r="GV606" s="30"/>
      <c r="GW606" s="30"/>
      <c r="GX606" s="30"/>
      <c r="GY606" s="30"/>
      <c r="GZ606" s="30"/>
      <c r="HA606" s="30"/>
    </row>
    <row r="607" spans="1:209" s="32" customFormat="1" x14ac:dyDescent="0.25">
      <c r="A607" s="105"/>
      <c r="B607" s="113"/>
      <c r="C607" s="114"/>
      <c r="D607" s="19"/>
      <c r="E607" s="19"/>
      <c r="F607" s="19"/>
      <c r="G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E607" s="30"/>
      <c r="CF607" s="30"/>
      <c r="CG607" s="30"/>
      <c r="CH607" s="30"/>
      <c r="CI607" s="30"/>
      <c r="CJ607" s="30"/>
      <c r="CK607" s="30"/>
      <c r="CL607" s="30"/>
      <c r="CM607" s="30"/>
      <c r="CN607" s="30"/>
      <c r="CO607" s="30"/>
      <c r="CP607" s="30"/>
      <c r="CQ607" s="30"/>
      <c r="CR607" s="30"/>
      <c r="CS607" s="30"/>
      <c r="CT607" s="30"/>
      <c r="CU607" s="30"/>
      <c r="CV607" s="30"/>
      <c r="CW607" s="30"/>
      <c r="CX607" s="30"/>
      <c r="CY607" s="30"/>
      <c r="CZ607" s="30"/>
      <c r="DA607" s="30"/>
      <c r="DB607" s="30"/>
      <c r="DC607" s="30"/>
      <c r="DD607" s="30"/>
      <c r="DE607" s="30"/>
      <c r="DF607" s="30"/>
      <c r="DG607" s="30"/>
      <c r="DH607" s="30"/>
      <c r="DI607" s="30"/>
      <c r="DJ607" s="30"/>
      <c r="DK607" s="30"/>
      <c r="DL607" s="30"/>
      <c r="DM607" s="30"/>
      <c r="DN607" s="30"/>
      <c r="DO607" s="30"/>
      <c r="DP607" s="30"/>
      <c r="DQ607" s="30"/>
      <c r="DR607" s="30"/>
      <c r="DS607" s="30"/>
      <c r="DT607" s="30"/>
      <c r="DU607" s="30"/>
      <c r="DV607" s="30"/>
      <c r="DW607" s="30"/>
      <c r="DX607" s="30"/>
      <c r="DY607" s="30"/>
      <c r="DZ607" s="30"/>
      <c r="EA607" s="30"/>
      <c r="EB607" s="30"/>
      <c r="EC607" s="30"/>
      <c r="ED607" s="30"/>
      <c r="EE607" s="30"/>
      <c r="EF607" s="30"/>
      <c r="EG607" s="30"/>
      <c r="EH607" s="30"/>
      <c r="EI607" s="30"/>
      <c r="EJ607" s="30"/>
      <c r="EK607" s="30"/>
      <c r="EL607" s="30"/>
      <c r="EM607" s="30"/>
      <c r="EN607" s="30"/>
      <c r="EO607" s="30"/>
      <c r="EP607" s="30"/>
      <c r="EQ607" s="30"/>
      <c r="ER607" s="30"/>
      <c r="ES607" s="30"/>
      <c r="ET607" s="30"/>
      <c r="EU607" s="30"/>
      <c r="EV607" s="30"/>
      <c r="EW607" s="30"/>
      <c r="EX607" s="30"/>
      <c r="EY607" s="30"/>
      <c r="EZ607" s="30"/>
      <c r="FA607" s="30"/>
      <c r="FB607" s="30"/>
      <c r="FC607" s="30"/>
      <c r="FD607" s="30"/>
      <c r="FE607" s="30"/>
      <c r="FF607" s="30"/>
      <c r="FG607" s="30"/>
      <c r="FH607" s="30"/>
      <c r="FI607" s="30"/>
      <c r="FJ607" s="30"/>
      <c r="FK607" s="30"/>
      <c r="FL607" s="30"/>
      <c r="FM607" s="30"/>
      <c r="FN607" s="30"/>
      <c r="FO607" s="30"/>
      <c r="FP607" s="30"/>
      <c r="FQ607" s="30"/>
      <c r="FR607" s="30"/>
      <c r="FS607" s="30"/>
      <c r="FT607" s="30"/>
      <c r="FU607" s="30"/>
      <c r="FV607" s="30"/>
      <c r="FW607" s="30"/>
      <c r="FX607" s="30"/>
      <c r="FY607" s="30"/>
      <c r="FZ607" s="30"/>
      <c r="GA607" s="30"/>
      <c r="GB607" s="30"/>
      <c r="GC607" s="30"/>
      <c r="GD607" s="30"/>
      <c r="GE607" s="30"/>
      <c r="GF607" s="30"/>
      <c r="GG607" s="30"/>
      <c r="GH607" s="30"/>
      <c r="GI607" s="30"/>
      <c r="GJ607" s="30"/>
      <c r="GK607" s="30"/>
      <c r="GL607" s="30"/>
      <c r="GM607" s="30"/>
      <c r="GN607" s="30"/>
      <c r="GO607" s="30"/>
      <c r="GP607" s="30"/>
      <c r="GQ607" s="30"/>
      <c r="GR607" s="30"/>
      <c r="GS607" s="30"/>
      <c r="GT607" s="30"/>
      <c r="GU607" s="30"/>
      <c r="GV607" s="30"/>
      <c r="GW607" s="30"/>
      <c r="GX607" s="30"/>
      <c r="GY607" s="30"/>
      <c r="GZ607" s="30"/>
      <c r="HA607" s="30"/>
    </row>
    <row r="608" spans="1:209" s="32" customFormat="1" x14ac:dyDescent="0.25">
      <c r="A608" s="105"/>
      <c r="B608" s="113"/>
      <c r="C608" s="114"/>
      <c r="D608" s="19"/>
      <c r="E608" s="19"/>
      <c r="F608" s="19"/>
      <c r="G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E608" s="30"/>
      <c r="CF608" s="30"/>
      <c r="CG608" s="30"/>
      <c r="CH608" s="30"/>
      <c r="CI608" s="30"/>
      <c r="CJ608" s="30"/>
      <c r="CK608" s="30"/>
      <c r="CL608" s="30"/>
      <c r="CM608" s="30"/>
      <c r="CN608" s="30"/>
      <c r="CO608" s="30"/>
      <c r="CP608" s="30"/>
      <c r="CQ608" s="30"/>
      <c r="CR608" s="30"/>
      <c r="CS608" s="30"/>
      <c r="CT608" s="30"/>
      <c r="CU608" s="30"/>
      <c r="CV608" s="30"/>
      <c r="CW608" s="30"/>
      <c r="CX608" s="30"/>
      <c r="CY608" s="30"/>
      <c r="CZ608" s="30"/>
      <c r="DA608" s="30"/>
      <c r="DB608" s="30"/>
      <c r="DC608" s="30"/>
      <c r="DD608" s="30"/>
      <c r="DE608" s="30"/>
      <c r="DF608" s="30"/>
      <c r="DG608" s="30"/>
      <c r="DH608" s="30"/>
      <c r="DI608" s="30"/>
      <c r="DJ608" s="30"/>
      <c r="DK608" s="30"/>
      <c r="DL608" s="30"/>
      <c r="DM608" s="30"/>
      <c r="DN608" s="30"/>
      <c r="DO608" s="30"/>
      <c r="DP608" s="30"/>
      <c r="DQ608" s="30"/>
      <c r="DR608" s="30"/>
      <c r="DS608" s="30"/>
      <c r="DT608" s="30"/>
      <c r="DU608" s="30"/>
      <c r="DV608" s="30"/>
      <c r="DW608" s="30"/>
      <c r="DX608" s="30"/>
      <c r="DY608" s="30"/>
      <c r="DZ608" s="30"/>
      <c r="EA608" s="30"/>
      <c r="EB608" s="30"/>
      <c r="EC608" s="30"/>
      <c r="ED608" s="30"/>
      <c r="EE608" s="30"/>
      <c r="EF608" s="30"/>
      <c r="EG608" s="30"/>
      <c r="EH608" s="30"/>
      <c r="EI608" s="30"/>
      <c r="EJ608" s="30"/>
      <c r="EK608" s="30"/>
      <c r="EL608" s="30"/>
      <c r="EM608" s="30"/>
      <c r="EN608" s="30"/>
      <c r="EO608" s="30"/>
      <c r="EP608" s="30"/>
      <c r="EQ608" s="30"/>
      <c r="ER608" s="30"/>
      <c r="ES608" s="30"/>
      <c r="ET608" s="30"/>
      <c r="EU608" s="30"/>
      <c r="EV608" s="30"/>
      <c r="EW608" s="30"/>
      <c r="EX608" s="30"/>
      <c r="EY608" s="30"/>
      <c r="EZ608" s="30"/>
      <c r="FA608" s="30"/>
      <c r="FB608" s="30"/>
      <c r="FC608" s="30"/>
      <c r="FD608" s="30"/>
      <c r="FE608" s="30"/>
      <c r="FF608" s="30"/>
      <c r="FG608" s="30"/>
      <c r="FH608" s="30"/>
      <c r="FI608" s="30"/>
      <c r="FJ608" s="30"/>
      <c r="FK608" s="30"/>
      <c r="FL608" s="30"/>
      <c r="FM608" s="30"/>
      <c r="FN608" s="30"/>
      <c r="FO608" s="30"/>
      <c r="FP608" s="30"/>
      <c r="FQ608" s="30"/>
      <c r="FR608" s="30"/>
      <c r="FS608" s="30"/>
      <c r="FT608" s="30"/>
      <c r="FU608" s="30"/>
      <c r="FV608" s="30"/>
      <c r="FW608" s="30"/>
      <c r="FX608" s="30"/>
      <c r="FY608" s="30"/>
      <c r="FZ608" s="30"/>
      <c r="GA608" s="30"/>
      <c r="GB608" s="30"/>
      <c r="GC608" s="30"/>
      <c r="GD608" s="30"/>
      <c r="GE608" s="30"/>
      <c r="GF608" s="30"/>
      <c r="GG608" s="30"/>
      <c r="GH608" s="30"/>
      <c r="GI608" s="30"/>
      <c r="GJ608" s="30"/>
      <c r="GK608" s="30"/>
      <c r="GL608" s="30"/>
      <c r="GM608" s="30"/>
      <c r="GN608" s="30"/>
      <c r="GO608" s="30"/>
      <c r="GP608" s="30"/>
      <c r="GQ608" s="30"/>
      <c r="GR608" s="30"/>
      <c r="GS608" s="30"/>
      <c r="GT608" s="30"/>
      <c r="GU608" s="30"/>
      <c r="GV608" s="30"/>
      <c r="GW608" s="30"/>
      <c r="GX608" s="30"/>
      <c r="GY608" s="30"/>
      <c r="GZ608" s="30"/>
      <c r="HA608" s="30"/>
    </row>
    <row r="609" spans="1:209" s="32" customFormat="1" x14ac:dyDescent="0.25">
      <c r="A609" s="105"/>
      <c r="B609" s="113"/>
      <c r="C609" s="114"/>
      <c r="D609" s="19"/>
      <c r="E609" s="19"/>
      <c r="F609" s="19"/>
      <c r="G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0"/>
      <c r="BX609" s="30"/>
      <c r="BY609" s="30"/>
      <c r="BZ609" s="30"/>
      <c r="CA609" s="30"/>
      <c r="CB609" s="30"/>
      <c r="CC609" s="30"/>
      <c r="CD609" s="30"/>
      <c r="CE609" s="30"/>
      <c r="CF609" s="30"/>
      <c r="CG609" s="30"/>
      <c r="CH609" s="30"/>
      <c r="CI609" s="30"/>
      <c r="CJ609" s="30"/>
      <c r="CK609" s="30"/>
      <c r="CL609" s="30"/>
      <c r="CM609" s="30"/>
      <c r="CN609" s="30"/>
      <c r="CO609" s="30"/>
      <c r="CP609" s="30"/>
      <c r="CQ609" s="30"/>
      <c r="CR609" s="30"/>
      <c r="CS609" s="30"/>
      <c r="CT609" s="30"/>
      <c r="CU609" s="30"/>
      <c r="CV609" s="30"/>
      <c r="CW609" s="30"/>
      <c r="CX609" s="30"/>
      <c r="CY609" s="30"/>
      <c r="CZ609" s="30"/>
      <c r="DA609" s="30"/>
      <c r="DB609" s="30"/>
      <c r="DC609" s="30"/>
      <c r="DD609" s="30"/>
      <c r="DE609" s="30"/>
      <c r="DF609" s="30"/>
      <c r="DG609" s="30"/>
      <c r="DH609" s="30"/>
      <c r="DI609" s="30"/>
      <c r="DJ609" s="30"/>
      <c r="DK609" s="30"/>
      <c r="DL609" s="30"/>
      <c r="DM609" s="30"/>
      <c r="DN609" s="30"/>
      <c r="DO609" s="30"/>
      <c r="DP609" s="30"/>
      <c r="DQ609" s="30"/>
      <c r="DR609" s="30"/>
      <c r="DS609" s="30"/>
      <c r="DT609" s="30"/>
      <c r="DU609" s="30"/>
      <c r="DV609" s="30"/>
      <c r="DW609" s="30"/>
      <c r="DX609" s="30"/>
      <c r="DY609" s="30"/>
      <c r="DZ609" s="30"/>
      <c r="EA609" s="30"/>
      <c r="EB609" s="30"/>
      <c r="EC609" s="30"/>
      <c r="ED609" s="30"/>
      <c r="EE609" s="30"/>
      <c r="EF609" s="30"/>
      <c r="EG609" s="30"/>
      <c r="EH609" s="30"/>
      <c r="EI609" s="30"/>
      <c r="EJ609" s="30"/>
      <c r="EK609" s="30"/>
      <c r="EL609" s="30"/>
      <c r="EM609" s="30"/>
      <c r="EN609" s="30"/>
      <c r="EO609" s="30"/>
      <c r="EP609" s="30"/>
      <c r="EQ609" s="30"/>
      <c r="ER609" s="30"/>
      <c r="ES609" s="30"/>
      <c r="ET609" s="30"/>
      <c r="EU609" s="30"/>
      <c r="EV609" s="30"/>
      <c r="EW609" s="30"/>
      <c r="EX609" s="30"/>
      <c r="EY609" s="30"/>
      <c r="EZ609" s="30"/>
      <c r="FA609" s="30"/>
      <c r="FB609" s="30"/>
      <c r="FC609" s="30"/>
      <c r="FD609" s="30"/>
      <c r="FE609" s="30"/>
      <c r="FF609" s="30"/>
      <c r="FG609" s="30"/>
      <c r="FH609" s="30"/>
      <c r="FI609" s="30"/>
      <c r="FJ609" s="30"/>
      <c r="FK609" s="30"/>
      <c r="FL609" s="30"/>
      <c r="FM609" s="30"/>
      <c r="FN609" s="30"/>
      <c r="FO609" s="30"/>
      <c r="FP609" s="30"/>
      <c r="FQ609" s="30"/>
      <c r="FR609" s="30"/>
      <c r="FS609" s="30"/>
      <c r="FT609" s="30"/>
      <c r="FU609" s="30"/>
      <c r="FV609" s="30"/>
      <c r="FW609" s="30"/>
      <c r="FX609" s="30"/>
      <c r="FY609" s="30"/>
      <c r="FZ609" s="30"/>
      <c r="GA609" s="30"/>
      <c r="GB609" s="30"/>
      <c r="GC609" s="30"/>
      <c r="GD609" s="30"/>
      <c r="GE609" s="30"/>
      <c r="GF609" s="30"/>
      <c r="GG609" s="30"/>
      <c r="GH609" s="30"/>
      <c r="GI609" s="30"/>
      <c r="GJ609" s="30"/>
      <c r="GK609" s="30"/>
      <c r="GL609" s="30"/>
      <c r="GM609" s="30"/>
      <c r="GN609" s="30"/>
      <c r="GO609" s="30"/>
      <c r="GP609" s="30"/>
      <c r="GQ609" s="30"/>
      <c r="GR609" s="30"/>
      <c r="GS609" s="30"/>
      <c r="GT609" s="30"/>
      <c r="GU609" s="30"/>
      <c r="GV609" s="30"/>
      <c r="GW609" s="30"/>
      <c r="GX609" s="30"/>
      <c r="GY609" s="30"/>
      <c r="GZ609" s="30"/>
      <c r="HA609" s="30"/>
    </row>
    <row r="610" spans="1:209" s="32" customFormat="1" x14ac:dyDescent="0.25">
      <c r="A610" s="105"/>
      <c r="B610" s="113"/>
      <c r="C610" s="114"/>
      <c r="D610" s="19"/>
      <c r="E610" s="19"/>
      <c r="F610" s="19"/>
      <c r="G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E610" s="30"/>
      <c r="CF610" s="30"/>
      <c r="CG610" s="30"/>
      <c r="CH610" s="30"/>
      <c r="CI610" s="30"/>
      <c r="CJ610" s="30"/>
      <c r="CK610" s="30"/>
      <c r="CL610" s="30"/>
      <c r="CM610" s="30"/>
      <c r="CN610" s="30"/>
      <c r="CO610" s="30"/>
      <c r="CP610" s="30"/>
      <c r="CQ610" s="30"/>
      <c r="CR610" s="30"/>
      <c r="CS610" s="30"/>
      <c r="CT610" s="30"/>
      <c r="CU610" s="30"/>
      <c r="CV610" s="30"/>
      <c r="CW610" s="30"/>
      <c r="CX610" s="30"/>
      <c r="CY610" s="30"/>
      <c r="CZ610" s="30"/>
      <c r="DA610" s="30"/>
      <c r="DB610" s="30"/>
      <c r="DC610" s="30"/>
      <c r="DD610" s="30"/>
      <c r="DE610" s="30"/>
      <c r="DF610" s="30"/>
      <c r="DG610" s="30"/>
      <c r="DH610" s="30"/>
      <c r="DI610" s="30"/>
      <c r="DJ610" s="30"/>
      <c r="DK610" s="30"/>
      <c r="DL610" s="30"/>
      <c r="DM610" s="30"/>
      <c r="DN610" s="30"/>
      <c r="DO610" s="30"/>
      <c r="DP610" s="30"/>
      <c r="DQ610" s="30"/>
      <c r="DR610" s="30"/>
      <c r="DS610" s="30"/>
      <c r="DT610" s="30"/>
      <c r="DU610" s="30"/>
      <c r="DV610" s="30"/>
      <c r="DW610" s="30"/>
      <c r="DX610" s="30"/>
      <c r="DY610" s="30"/>
      <c r="DZ610" s="30"/>
      <c r="EA610" s="30"/>
      <c r="EB610" s="30"/>
      <c r="EC610" s="30"/>
      <c r="ED610" s="30"/>
      <c r="EE610" s="30"/>
      <c r="EF610" s="30"/>
      <c r="EG610" s="30"/>
      <c r="EH610" s="30"/>
      <c r="EI610" s="30"/>
      <c r="EJ610" s="30"/>
      <c r="EK610" s="30"/>
      <c r="EL610" s="30"/>
      <c r="EM610" s="30"/>
      <c r="EN610" s="30"/>
      <c r="EO610" s="30"/>
      <c r="EP610" s="30"/>
      <c r="EQ610" s="30"/>
      <c r="ER610" s="30"/>
      <c r="ES610" s="30"/>
      <c r="ET610" s="30"/>
      <c r="EU610" s="30"/>
      <c r="EV610" s="30"/>
      <c r="EW610" s="30"/>
      <c r="EX610" s="30"/>
      <c r="EY610" s="30"/>
      <c r="EZ610" s="30"/>
      <c r="FA610" s="30"/>
      <c r="FB610" s="30"/>
      <c r="FC610" s="30"/>
      <c r="FD610" s="30"/>
      <c r="FE610" s="30"/>
      <c r="FF610" s="30"/>
      <c r="FG610" s="30"/>
      <c r="FH610" s="30"/>
      <c r="FI610" s="30"/>
      <c r="FJ610" s="30"/>
      <c r="FK610" s="30"/>
      <c r="FL610" s="30"/>
      <c r="FM610" s="30"/>
      <c r="FN610" s="30"/>
      <c r="FO610" s="30"/>
      <c r="FP610" s="30"/>
      <c r="FQ610" s="30"/>
      <c r="FR610" s="30"/>
      <c r="FS610" s="30"/>
      <c r="FT610" s="30"/>
      <c r="FU610" s="30"/>
      <c r="FV610" s="30"/>
      <c r="FW610" s="30"/>
      <c r="FX610" s="30"/>
      <c r="FY610" s="30"/>
      <c r="FZ610" s="30"/>
      <c r="GA610" s="30"/>
      <c r="GB610" s="30"/>
      <c r="GC610" s="30"/>
      <c r="GD610" s="30"/>
      <c r="GE610" s="30"/>
      <c r="GF610" s="30"/>
      <c r="GG610" s="30"/>
      <c r="GH610" s="30"/>
      <c r="GI610" s="30"/>
      <c r="GJ610" s="30"/>
      <c r="GK610" s="30"/>
      <c r="GL610" s="30"/>
      <c r="GM610" s="30"/>
      <c r="GN610" s="30"/>
      <c r="GO610" s="30"/>
      <c r="GP610" s="30"/>
      <c r="GQ610" s="30"/>
      <c r="GR610" s="30"/>
      <c r="GS610" s="30"/>
      <c r="GT610" s="30"/>
      <c r="GU610" s="30"/>
      <c r="GV610" s="30"/>
      <c r="GW610" s="30"/>
      <c r="GX610" s="30"/>
      <c r="GY610" s="30"/>
      <c r="GZ610" s="30"/>
      <c r="HA610" s="30"/>
    </row>
    <row r="611" spans="1:209" s="32" customFormat="1" x14ac:dyDescent="0.25">
      <c r="A611" s="105"/>
      <c r="B611" s="113"/>
      <c r="C611" s="114"/>
      <c r="D611" s="19"/>
      <c r="E611" s="19"/>
      <c r="F611" s="19"/>
      <c r="G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E611" s="30"/>
      <c r="CF611" s="30"/>
      <c r="CG611" s="30"/>
      <c r="CH611" s="30"/>
      <c r="CI611" s="30"/>
      <c r="CJ611" s="30"/>
      <c r="CK611" s="30"/>
      <c r="CL611" s="30"/>
      <c r="CM611" s="30"/>
      <c r="CN611" s="30"/>
      <c r="CO611" s="30"/>
      <c r="CP611" s="30"/>
      <c r="CQ611" s="30"/>
      <c r="CR611" s="30"/>
      <c r="CS611" s="30"/>
      <c r="CT611" s="30"/>
      <c r="CU611" s="30"/>
      <c r="CV611" s="30"/>
      <c r="CW611" s="30"/>
      <c r="CX611" s="30"/>
      <c r="CY611" s="30"/>
      <c r="CZ611" s="30"/>
      <c r="DA611" s="30"/>
      <c r="DB611" s="30"/>
      <c r="DC611" s="30"/>
      <c r="DD611" s="30"/>
      <c r="DE611" s="30"/>
      <c r="DF611" s="30"/>
      <c r="DG611" s="30"/>
      <c r="DH611" s="30"/>
      <c r="DI611" s="30"/>
      <c r="DJ611" s="30"/>
      <c r="DK611" s="30"/>
      <c r="DL611" s="30"/>
      <c r="DM611" s="30"/>
      <c r="DN611" s="30"/>
      <c r="DO611" s="30"/>
      <c r="DP611" s="30"/>
      <c r="DQ611" s="30"/>
      <c r="DR611" s="30"/>
      <c r="DS611" s="30"/>
      <c r="DT611" s="30"/>
      <c r="DU611" s="30"/>
      <c r="DV611" s="30"/>
      <c r="DW611" s="30"/>
      <c r="DX611" s="30"/>
      <c r="DY611" s="30"/>
      <c r="DZ611" s="30"/>
      <c r="EA611" s="30"/>
      <c r="EB611" s="30"/>
      <c r="EC611" s="30"/>
      <c r="ED611" s="30"/>
      <c r="EE611" s="30"/>
      <c r="EF611" s="30"/>
      <c r="EG611" s="30"/>
      <c r="EH611" s="30"/>
      <c r="EI611" s="30"/>
      <c r="EJ611" s="30"/>
      <c r="EK611" s="30"/>
      <c r="EL611" s="30"/>
      <c r="EM611" s="30"/>
      <c r="EN611" s="30"/>
      <c r="EO611" s="30"/>
      <c r="EP611" s="30"/>
      <c r="EQ611" s="30"/>
      <c r="ER611" s="30"/>
      <c r="ES611" s="30"/>
      <c r="ET611" s="30"/>
      <c r="EU611" s="30"/>
      <c r="EV611" s="30"/>
      <c r="EW611" s="30"/>
      <c r="EX611" s="30"/>
      <c r="EY611" s="30"/>
      <c r="EZ611" s="30"/>
      <c r="FA611" s="30"/>
      <c r="FB611" s="30"/>
      <c r="FC611" s="30"/>
      <c r="FD611" s="30"/>
      <c r="FE611" s="30"/>
      <c r="FF611" s="30"/>
      <c r="FG611" s="30"/>
      <c r="FH611" s="30"/>
      <c r="FI611" s="30"/>
      <c r="FJ611" s="30"/>
      <c r="FK611" s="30"/>
      <c r="FL611" s="30"/>
      <c r="FM611" s="30"/>
      <c r="FN611" s="30"/>
      <c r="FO611" s="30"/>
      <c r="FP611" s="30"/>
      <c r="FQ611" s="30"/>
      <c r="FR611" s="30"/>
      <c r="FS611" s="30"/>
      <c r="FT611" s="30"/>
      <c r="FU611" s="30"/>
      <c r="FV611" s="30"/>
      <c r="FW611" s="30"/>
      <c r="FX611" s="30"/>
      <c r="FY611" s="30"/>
      <c r="FZ611" s="30"/>
      <c r="GA611" s="30"/>
      <c r="GB611" s="30"/>
      <c r="GC611" s="30"/>
      <c r="GD611" s="30"/>
      <c r="GE611" s="30"/>
      <c r="GF611" s="30"/>
      <c r="GG611" s="30"/>
      <c r="GH611" s="30"/>
      <c r="GI611" s="30"/>
      <c r="GJ611" s="30"/>
      <c r="GK611" s="30"/>
      <c r="GL611" s="30"/>
      <c r="GM611" s="30"/>
      <c r="GN611" s="30"/>
      <c r="GO611" s="30"/>
      <c r="GP611" s="30"/>
      <c r="GQ611" s="30"/>
      <c r="GR611" s="30"/>
      <c r="GS611" s="30"/>
      <c r="GT611" s="30"/>
      <c r="GU611" s="30"/>
      <c r="GV611" s="30"/>
      <c r="GW611" s="30"/>
      <c r="GX611" s="30"/>
      <c r="GY611" s="30"/>
      <c r="GZ611" s="30"/>
      <c r="HA611" s="30"/>
    </row>
    <row r="612" spans="1:209" s="32" customFormat="1" x14ac:dyDescent="0.25">
      <c r="A612" s="105"/>
      <c r="B612" s="113"/>
      <c r="C612" s="114"/>
      <c r="D612" s="19"/>
      <c r="E612" s="19"/>
      <c r="F612" s="19"/>
      <c r="G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E612" s="30"/>
      <c r="CF612" s="30"/>
      <c r="CG612" s="30"/>
      <c r="CH612" s="30"/>
      <c r="CI612" s="30"/>
      <c r="CJ612" s="30"/>
      <c r="CK612" s="30"/>
      <c r="CL612" s="30"/>
      <c r="CM612" s="30"/>
      <c r="CN612" s="30"/>
      <c r="CO612" s="30"/>
      <c r="CP612" s="30"/>
      <c r="CQ612" s="30"/>
      <c r="CR612" s="30"/>
      <c r="CS612" s="30"/>
      <c r="CT612" s="30"/>
      <c r="CU612" s="30"/>
      <c r="CV612" s="30"/>
      <c r="CW612" s="30"/>
      <c r="CX612" s="30"/>
      <c r="CY612" s="30"/>
      <c r="CZ612" s="30"/>
      <c r="DA612" s="30"/>
      <c r="DB612" s="30"/>
      <c r="DC612" s="30"/>
      <c r="DD612" s="30"/>
      <c r="DE612" s="30"/>
      <c r="DF612" s="30"/>
      <c r="DG612" s="30"/>
      <c r="DH612" s="30"/>
      <c r="DI612" s="30"/>
      <c r="DJ612" s="30"/>
      <c r="DK612" s="30"/>
      <c r="DL612" s="30"/>
      <c r="DM612" s="30"/>
      <c r="DN612" s="30"/>
      <c r="DO612" s="30"/>
      <c r="DP612" s="30"/>
      <c r="DQ612" s="30"/>
      <c r="DR612" s="30"/>
      <c r="DS612" s="30"/>
      <c r="DT612" s="30"/>
      <c r="DU612" s="30"/>
      <c r="DV612" s="30"/>
      <c r="DW612" s="30"/>
      <c r="DX612" s="30"/>
      <c r="DY612" s="30"/>
      <c r="DZ612" s="30"/>
      <c r="EA612" s="30"/>
      <c r="EB612" s="30"/>
      <c r="EC612" s="30"/>
      <c r="ED612" s="30"/>
      <c r="EE612" s="30"/>
      <c r="EF612" s="30"/>
      <c r="EG612" s="30"/>
      <c r="EH612" s="30"/>
      <c r="EI612" s="30"/>
      <c r="EJ612" s="30"/>
      <c r="EK612" s="30"/>
      <c r="EL612" s="30"/>
      <c r="EM612" s="30"/>
      <c r="EN612" s="30"/>
      <c r="EO612" s="30"/>
      <c r="EP612" s="30"/>
      <c r="EQ612" s="30"/>
      <c r="ER612" s="30"/>
      <c r="ES612" s="30"/>
      <c r="ET612" s="30"/>
      <c r="EU612" s="30"/>
      <c r="EV612" s="30"/>
      <c r="EW612" s="30"/>
      <c r="EX612" s="30"/>
      <c r="EY612" s="30"/>
      <c r="EZ612" s="30"/>
      <c r="FA612" s="30"/>
      <c r="FB612" s="30"/>
      <c r="FC612" s="30"/>
      <c r="FD612" s="30"/>
      <c r="FE612" s="30"/>
      <c r="FF612" s="30"/>
      <c r="FG612" s="30"/>
      <c r="FH612" s="30"/>
      <c r="FI612" s="30"/>
      <c r="FJ612" s="30"/>
      <c r="FK612" s="30"/>
      <c r="FL612" s="30"/>
      <c r="FM612" s="30"/>
      <c r="FN612" s="30"/>
      <c r="FO612" s="30"/>
      <c r="FP612" s="30"/>
      <c r="FQ612" s="30"/>
      <c r="FR612" s="30"/>
      <c r="FS612" s="30"/>
      <c r="FT612" s="30"/>
      <c r="FU612" s="30"/>
      <c r="FV612" s="30"/>
      <c r="FW612" s="30"/>
      <c r="FX612" s="30"/>
      <c r="FY612" s="30"/>
      <c r="FZ612" s="30"/>
      <c r="GA612" s="30"/>
      <c r="GB612" s="30"/>
      <c r="GC612" s="30"/>
      <c r="GD612" s="30"/>
      <c r="GE612" s="30"/>
      <c r="GF612" s="30"/>
      <c r="GG612" s="30"/>
      <c r="GH612" s="30"/>
      <c r="GI612" s="30"/>
      <c r="GJ612" s="30"/>
      <c r="GK612" s="30"/>
      <c r="GL612" s="30"/>
      <c r="GM612" s="30"/>
      <c r="GN612" s="30"/>
      <c r="GO612" s="30"/>
      <c r="GP612" s="30"/>
      <c r="GQ612" s="30"/>
      <c r="GR612" s="30"/>
      <c r="GS612" s="30"/>
      <c r="GT612" s="30"/>
      <c r="GU612" s="30"/>
      <c r="GV612" s="30"/>
      <c r="GW612" s="30"/>
      <c r="GX612" s="30"/>
      <c r="GY612" s="30"/>
      <c r="GZ612" s="30"/>
      <c r="HA612" s="30"/>
    </row>
    <row r="613" spans="1:209" s="32" customFormat="1" x14ac:dyDescent="0.25">
      <c r="A613" s="105"/>
      <c r="B613" s="113"/>
      <c r="C613" s="114"/>
      <c r="D613" s="19"/>
      <c r="E613" s="19"/>
      <c r="F613" s="19"/>
      <c r="G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0"/>
      <c r="CC613" s="30"/>
      <c r="CD613" s="30"/>
      <c r="CE613" s="30"/>
      <c r="CF613" s="30"/>
      <c r="CG613" s="30"/>
      <c r="CH613" s="30"/>
      <c r="CI613" s="30"/>
      <c r="CJ613" s="30"/>
      <c r="CK613" s="30"/>
      <c r="CL613" s="30"/>
      <c r="CM613" s="30"/>
      <c r="CN613" s="30"/>
      <c r="CO613" s="30"/>
      <c r="CP613" s="30"/>
      <c r="CQ613" s="30"/>
      <c r="CR613" s="30"/>
      <c r="CS613" s="30"/>
      <c r="CT613" s="30"/>
      <c r="CU613" s="30"/>
      <c r="CV613" s="30"/>
      <c r="CW613" s="30"/>
      <c r="CX613" s="30"/>
      <c r="CY613" s="30"/>
      <c r="CZ613" s="30"/>
      <c r="DA613" s="30"/>
      <c r="DB613" s="30"/>
      <c r="DC613" s="30"/>
      <c r="DD613" s="30"/>
      <c r="DE613" s="30"/>
      <c r="DF613" s="30"/>
      <c r="DG613" s="30"/>
      <c r="DH613" s="30"/>
      <c r="DI613" s="30"/>
      <c r="DJ613" s="30"/>
      <c r="DK613" s="30"/>
      <c r="DL613" s="30"/>
      <c r="DM613" s="30"/>
      <c r="DN613" s="30"/>
      <c r="DO613" s="30"/>
      <c r="DP613" s="30"/>
      <c r="DQ613" s="30"/>
      <c r="DR613" s="30"/>
      <c r="DS613" s="30"/>
      <c r="DT613" s="30"/>
      <c r="DU613" s="30"/>
      <c r="DV613" s="30"/>
      <c r="DW613" s="30"/>
      <c r="DX613" s="30"/>
      <c r="DY613" s="30"/>
      <c r="DZ613" s="30"/>
      <c r="EA613" s="30"/>
      <c r="EB613" s="30"/>
      <c r="EC613" s="30"/>
      <c r="ED613" s="30"/>
      <c r="EE613" s="30"/>
      <c r="EF613" s="30"/>
      <c r="EG613" s="30"/>
      <c r="EH613" s="30"/>
      <c r="EI613" s="30"/>
      <c r="EJ613" s="30"/>
      <c r="EK613" s="30"/>
      <c r="EL613" s="30"/>
      <c r="EM613" s="30"/>
      <c r="EN613" s="30"/>
      <c r="EO613" s="30"/>
      <c r="EP613" s="30"/>
      <c r="EQ613" s="30"/>
      <c r="ER613" s="30"/>
      <c r="ES613" s="30"/>
      <c r="ET613" s="30"/>
      <c r="EU613" s="30"/>
      <c r="EV613" s="30"/>
      <c r="EW613" s="30"/>
      <c r="EX613" s="30"/>
      <c r="EY613" s="30"/>
      <c r="EZ613" s="30"/>
      <c r="FA613" s="30"/>
      <c r="FB613" s="30"/>
      <c r="FC613" s="30"/>
      <c r="FD613" s="30"/>
      <c r="FE613" s="30"/>
      <c r="FF613" s="30"/>
      <c r="FG613" s="30"/>
      <c r="FH613" s="30"/>
      <c r="FI613" s="30"/>
      <c r="FJ613" s="30"/>
      <c r="FK613" s="30"/>
      <c r="FL613" s="30"/>
      <c r="FM613" s="30"/>
      <c r="FN613" s="30"/>
      <c r="FO613" s="30"/>
      <c r="FP613" s="30"/>
      <c r="FQ613" s="30"/>
      <c r="FR613" s="30"/>
      <c r="FS613" s="30"/>
      <c r="FT613" s="30"/>
      <c r="FU613" s="30"/>
      <c r="FV613" s="30"/>
      <c r="FW613" s="30"/>
      <c r="FX613" s="30"/>
      <c r="FY613" s="30"/>
      <c r="FZ613" s="30"/>
      <c r="GA613" s="30"/>
      <c r="GB613" s="30"/>
      <c r="GC613" s="30"/>
      <c r="GD613" s="30"/>
      <c r="GE613" s="30"/>
      <c r="GF613" s="30"/>
      <c r="GG613" s="30"/>
      <c r="GH613" s="30"/>
      <c r="GI613" s="30"/>
      <c r="GJ613" s="30"/>
      <c r="GK613" s="30"/>
      <c r="GL613" s="30"/>
      <c r="GM613" s="30"/>
      <c r="GN613" s="30"/>
      <c r="GO613" s="30"/>
      <c r="GP613" s="30"/>
      <c r="GQ613" s="30"/>
      <c r="GR613" s="30"/>
      <c r="GS613" s="30"/>
      <c r="GT613" s="30"/>
      <c r="GU613" s="30"/>
      <c r="GV613" s="30"/>
      <c r="GW613" s="30"/>
      <c r="GX613" s="30"/>
      <c r="GY613" s="30"/>
      <c r="GZ613" s="30"/>
      <c r="HA613" s="30"/>
    </row>
    <row r="614" spans="1:209" s="32" customFormat="1" x14ac:dyDescent="0.25">
      <c r="A614" s="105"/>
      <c r="B614" s="113"/>
      <c r="C614" s="114"/>
      <c r="D614" s="19"/>
      <c r="E614" s="19"/>
      <c r="F614" s="19"/>
      <c r="G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30"/>
      <c r="BQ614" s="30"/>
      <c r="BR614" s="30"/>
      <c r="BS614" s="30"/>
      <c r="BT614" s="30"/>
      <c r="BU614" s="30"/>
      <c r="BV614" s="30"/>
      <c r="BW614" s="30"/>
      <c r="BX614" s="30"/>
      <c r="BY614" s="30"/>
      <c r="BZ614" s="30"/>
      <c r="CA614" s="30"/>
      <c r="CB614" s="30"/>
      <c r="CC614" s="30"/>
      <c r="CD614" s="30"/>
      <c r="CE614" s="30"/>
      <c r="CF614" s="30"/>
      <c r="CG614" s="30"/>
      <c r="CH614" s="30"/>
      <c r="CI614" s="30"/>
      <c r="CJ614" s="30"/>
      <c r="CK614" s="30"/>
      <c r="CL614" s="30"/>
      <c r="CM614" s="30"/>
      <c r="CN614" s="30"/>
      <c r="CO614" s="30"/>
      <c r="CP614" s="30"/>
      <c r="CQ614" s="30"/>
      <c r="CR614" s="30"/>
      <c r="CS614" s="30"/>
      <c r="CT614" s="30"/>
      <c r="CU614" s="30"/>
      <c r="CV614" s="30"/>
      <c r="CW614" s="30"/>
      <c r="CX614" s="30"/>
      <c r="CY614" s="30"/>
      <c r="CZ614" s="30"/>
      <c r="DA614" s="30"/>
      <c r="DB614" s="30"/>
      <c r="DC614" s="30"/>
      <c r="DD614" s="30"/>
      <c r="DE614" s="30"/>
      <c r="DF614" s="30"/>
      <c r="DG614" s="30"/>
      <c r="DH614" s="30"/>
      <c r="DI614" s="30"/>
      <c r="DJ614" s="30"/>
      <c r="DK614" s="30"/>
      <c r="DL614" s="30"/>
      <c r="DM614" s="30"/>
      <c r="DN614" s="30"/>
      <c r="DO614" s="30"/>
      <c r="DP614" s="30"/>
      <c r="DQ614" s="30"/>
      <c r="DR614" s="30"/>
      <c r="DS614" s="30"/>
      <c r="DT614" s="30"/>
      <c r="DU614" s="30"/>
      <c r="DV614" s="30"/>
      <c r="DW614" s="30"/>
      <c r="DX614" s="30"/>
      <c r="DY614" s="30"/>
      <c r="DZ614" s="30"/>
      <c r="EA614" s="30"/>
      <c r="EB614" s="30"/>
      <c r="EC614" s="30"/>
      <c r="ED614" s="30"/>
      <c r="EE614" s="30"/>
      <c r="EF614" s="30"/>
      <c r="EG614" s="30"/>
      <c r="EH614" s="30"/>
      <c r="EI614" s="30"/>
      <c r="EJ614" s="30"/>
      <c r="EK614" s="30"/>
      <c r="EL614" s="30"/>
      <c r="EM614" s="30"/>
      <c r="EN614" s="30"/>
      <c r="EO614" s="30"/>
      <c r="EP614" s="30"/>
      <c r="EQ614" s="30"/>
      <c r="ER614" s="30"/>
      <c r="ES614" s="30"/>
      <c r="ET614" s="30"/>
      <c r="EU614" s="30"/>
      <c r="EV614" s="30"/>
      <c r="EW614" s="30"/>
      <c r="EX614" s="30"/>
      <c r="EY614" s="30"/>
      <c r="EZ614" s="30"/>
      <c r="FA614" s="30"/>
      <c r="FB614" s="30"/>
      <c r="FC614" s="30"/>
      <c r="FD614" s="30"/>
      <c r="FE614" s="30"/>
      <c r="FF614" s="30"/>
      <c r="FG614" s="30"/>
      <c r="FH614" s="30"/>
      <c r="FI614" s="30"/>
      <c r="FJ614" s="30"/>
      <c r="FK614" s="30"/>
      <c r="FL614" s="30"/>
      <c r="FM614" s="30"/>
      <c r="FN614" s="30"/>
      <c r="FO614" s="30"/>
      <c r="FP614" s="30"/>
      <c r="FQ614" s="30"/>
      <c r="FR614" s="30"/>
      <c r="FS614" s="30"/>
      <c r="FT614" s="30"/>
      <c r="FU614" s="30"/>
      <c r="FV614" s="30"/>
      <c r="FW614" s="30"/>
      <c r="FX614" s="30"/>
      <c r="FY614" s="30"/>
      <c r="FZ614" s="30"/>
      <c r="GA614" s="30"/>
      <c r="GB614" s="30"/>
      <c r="GC614" s="30"/>
      <c r="GD614" s="30"/>
      <c r="GE614" s="30"/>
      <c r="GF614" s="30"/>
      <c r="GG614" s="30"/>
      <c r="GH614" s="30"/>
      <c r="GI614" s="30"/>
      <c r="GJ614" s="30"/>
      <c r="GK614" s="30"/>
      <c r="GL614" s="30"/>
      <c r="GM614" s="30"/>
      <c r="GN614" s="30"/>
      <c r="GO614" s="30"/>
      <c r="GP614" s="30"/>
      <c r="GQ614" s="30"/>
      <c r="GR614" s="30"/>
      <c r="GS614" s="30"/>
      <c r="GT614" s="30"/>
      <c r="GU614" s="30"/>
      <c r="GV614" s="30"/>
      <c r="GW614" s="30"/>
      <c r="GX614" s="30"/>
      <c r="GY614" s="30"/>
      <c r="GZ614" s="30"/>
      <c r="HA614" s="30"/>
    </row>
    <row r="615" spans="1:209" s="32" customFormat="1" x14ac:dyDescent="0.25">
      <c r="A615" s="105"/>
      <c r="B615" s="113"/>
      <c r="C615" s="114"/>
      <c r="D615" s="19"/>
      <c r="E615" s="19"/>
      <c r="F615" s="19"/>
      <c r="G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Q615" s="30"/>
      <c r="BR615" s="30"/>
      <c r="BS615" s="30"/>
      <c r="BT615" s="30"/>
      <c r="BU615" s="30"/>
      <c r="BV615" s="30"/>
      <c r="BW615" s="30"/>
      <c r="BX615" s="30"/>
      <c r="BY615" s="30"/>
      <c r="BZ615" s="30"/>
      <c r="CA615" s="30"/>
      <c r="CB615" s="30"/>
      <c r="CC615" s="30"/>
      <c r="CD615" s="30"/>
      <c r="CE615" s="30"/>
      <c r="CF615" s="30"/>
      <c r="CG615" s="30"/>
      <c r="CH615" s="30"/>
      <c r="CI615" s="30"/>
      <c r="CJ615" s="30"/>
      <c r="CK615" s="30"/>
      <c r="CL615" s="30"/>
      <c r="CM615" s="30"/>
      <c r="CN615" s="30"/>
      <c r="CO615" s="30"/>
      <c r="CP615" s="30"/>
      <c r="CQ615" s="30"/>
      <c r="CR615" s="30"/>
      <c r="CS615" s="30"/>
      <c r="CT615" s="30"/>
      <c r="CU615" s="30"/>
      <c r="CV615" s="30"/>
      <c r="CW615" s="30"/>
      <c r="CX615" s="30"/>
      <c r="CY615" s="30"/>
      <c r="CZ615" s="30"/>
      <c r="DA615" s="30"/>
      <c r="DB615" s="30"/>
      <c r="DC615" s="30"/>
      <c r="DD615" s="30"/>
      <c r="DE615" s="30"/>
      <c r="DF615" s="30"/>
      <c r="DG615" s="30"/>
      <c r="DH615" s="30"/>
      <c r="DI615" s="30"/>
      <c r="DJ615" s="30"/>
      <c r="DK615" s="30"/>
      <c r="DL615" s="30"/>
      <c r="DM615" s="30"/>
      <c r="DN615" s="30"/>
      <c r="DO615" s="30"/>
      <c r="DP615" s="30"/>
      <c r="DQ615" s="30"/>
      <c r="DR615" s="30"/>
      <c r="DS615" s="30"/>
      <c r="DT615" s="30"/>
      <c r="DU615" s="30"/>
      <c r="DV615" s="30"/>
      <c r="DW615" s="30"/>
      <c r="DX615" s="30"/>
      <c r="DY615" s="30"/>
      <c r="DZ615" s="30"/>
      <c r="EA615" s="30"/>
      <c r="EB615" s="30"/>
      <c r="EC615" s="30"/>
      <c r="ED615" s="30"/>
      <c r="EE615" s="30"/>
      <c r="EF615" s="30"/>
      <c r="EG615" s="30"/>
      <c r="EH615" s="30"/>
      <c r="EI615" s="30"/>
      <c r="EJ615" s="30"/>
      <c r="EK615" s="30"/>
      <c r="EL615" s="30"/>
      <c r="EM615" s="30"/>
      <c r="EN615" s="30"/>
      <c r="EO615" s="30"/>
      <c r="EP615" s="30"/>
      <c r="EQ615" s="30"/>
      <c r="ER615" s="30"/>
      <c r="ES615" s="30"/>
      <c r="ET615" s="30"/>
      <c r="EU615" s="30"/>
      <c r="EV615" s="30"/>
      <c r="EW615" s="30"/>
      <c r="EX615" s="30"/>
      <c r="EY615" s="30"/>
      <c r="EZ615" s="30"/>
      <c r="FA615" s="30"/>
      <c r="FB615" s="30"/>
      <c r="FC615" s="30"/>
      <c r="FD615" s="30"/>
      <c r="FE615" s="30"/>
      <c r="FF615" s="30"/>
      <c r="FG615" s="30"/>
      <c r="FH615" s="30"/>
      <c r="FI615" s="30"/>
      <c r="FJ615" s="30"/>
      <c r="FK615" s="30"/>
      <c r="FL615" s="30"/>
      <c r="FM615" s="30"/>
      <c r="FN615" s="30"/>
      <c r="FO615" s="30"/>
      <c r="FP615" s="30"/>
      <c r="FQ615" s="30"/>
      <c r="FR615" s="30"/>
      <c r="FS615" s="30"/>
      <c r="FT615" s="30"/>
      <c r="FU615" s="30"/>
      <c r="FV615" s="30"/>
      <c r="FW615" s="30"/>
      <c r="FX615" s="30"/>
      <c r="FY615" s="30"/>
      <c r="FZ615" s="30"/>
      <c r="GA615" s="30"/>
      <c r="GB615" s="30"/>
      <c r="GC615" s="30"/>
      <c r="GD615" s="30"/>
      <c r="GE615" s="30"/>
      <c r="GF615" s="30"/>
      <c r="GG615" s="30"/>
      <c r="GH615" s="30"/>
      <c r="GI615" s="30"/>
      <c r="GJ615" s="30"/>
      <c r="GK615" s="30"/>
      <c r="GL615" s="30"/>
      <c r="GM615" s="30"/>
      <c r="GN615" s="30"/>
      <c r="GO615" s="30"/>
      <c r="GP615" s="30"/>
      <c r="GQ615" s="30"/>
      <c r="GR615" s="30"/>
      <c r="GS615" s="30"/>
      <c r="GT615" s="30"/>
      <c r="GU615" s="30"/>
      <c r="GV615" s="30"/>
      <c r="GW615" s="30"/>
      <c r="GX615" s="30"/>
      <c r="GY615" s="30"/>
      <c r="GZ615" s="30"/>
      <c r="HA615" s="30"/>
    </row>
    <row r="616" spans="1:209" s="32" customFormat="1" x14ac:dyDescent="0.25">
      <c r="A616" s="105"/>
      <c r="B616" s="113"/>
      <c r="C616" s="114"/>
      <c r="D616" s="19"/>
      <c r="E616" s="19"/>
      <c r="F616" s="19"/>
      <c r="G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E616" s="30"/>
      <c r="CF616" s="30"/>
      <c r="CG616" s="30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  <c r="CU616" s="30"/>
      <c r="CV616" s="30"/>
      <c r="CW616" s="30"/>
      <c r="CX616" s="30"/>
      <c r="CY616" s="30"/>
      <c r="CZ616" s="30"/>
      <c r="DA616" s="30"/>
      <c r="DB616" s="30"/>
      <c r="DC616" s="30"/>
      <c r="DD616" s="30"/>
      <c r="DE616" s="30"/>
      <c r="DF616" s="30"/>
      <c r="DG616" s="30"/>
      <c r="DH616" s="30"/>
      <c r="DI616" s="30"/>
      <c r="DJ616" s="30"/>
      <c r="DK616" s="30"/>
      <c r="DL616" s="30"/>
      <c r="DM616" s="30"/>
      <c r="DN616" s="30"/>
      <c r="DO616" s="30"/>
      <c r="DP616" s="30"/>
      <c r="DQ616" s="30"/>
      <c r="DR616" s="30"/>
      <c r="DS616" s="30"/>
      <c r="DT616" s="30"/>
      <c r="DU616" s="30"/>
      <c r="DV616" s="30"/>
      <c r="DW616" s="30"/>
      <c r="DX616" s="30"/>
      <c r="DY616" s="30"/>
      <c r="DZ616" s="30"/>
      <c r="EA616" s="30"/>
      <c r="EB616" s="30"/>
      <c r="EC616" s="30"/>
      <c r="ED616" s="30"/>
      <c r="EE616" s="30"/>
      <c r="EF616" s="30"/>
      <c r="EG616" s="30"/>
      <c r="EH616" s="30"/>
      <c r="EI616" s="30"/>
      <c r="EJ616" s="30"/>
      <c r="EK616" s="30"/>
      <c r="EL616" s="30"/>
      <c r="EM616" s="30"/>
      <c r="EN616" s="30"/>
      <c r="EO616" s="30"/>
      <c r="EP616" s="30"/>
      <c r="EQ616" s="30"/>
      <c r="ER616" s="30"/>
      <c r="ES616" s="30"/>
      <c r="ET616" s="30"/>
      <c r="EU616" s="30"/>
      <c r="EV616" s="30"/>
      <c r="EW616" s="30"/>
      <c r="EX616" s="30"/>
      <c r="EY616" s="30"/>
      <c r="EZ616" s="30"/>
      <c r="FA616" s="30"/>
      <c r="FB616" s="30"/>
      <c r="FC616" s="30"/>
      <c r="FD616" s="30"/>
      <c r="FE616" s="30"/>
      <c r="FF616" s="30"/>
      <c r="FG616" s="30"/>
      <c r="FH616" s="30"/>
      <c r="FI616" s="30"/>
      <c r="FJ616" s="30"/>
      <c r="FK616" s="30"/>
      <c r="FL616" s="30"/>
      <c r="FM616" s="30"/>
      <c r="FN616" s="30"/>
      <c r="FO616" s="30"/>
      <c r="FP616" s="30"/>
      <c r="FQ616" s="30"/>
      <c r="FR616" s="30"/>
      <c r="FS616" s="30"/>
      <c r="FT616" s="30"/>
      <c r="FU616" s="30"/>
      <c r="FV616" s="30"/>
      <c r="FW616" s="30"/>
      <c r="FX616" s="30"/>
      <c r="FY616" s="30"/>
      <c r="FZ616" s="30"/>
      <c r="GA616" s="30"/>
      <c r="GB616" s="30"/>
      <c r="GC616" s="30"/>
      <c r="GD616" s="30"/>
      <c r="GE616" s="30"/>
      <c r="GF616" s="30"/>
      <c r="GG616" s="30"/>
      <c r="GH616" s="30"/>
      <c r="GI616" s="30"/>
      <c r="GJ616" s="30"/>
      <c r="GK616" s="30"/>
      <c r="GL616" s="30"/>
      <c r="GM616" s="30"/>
      <c r="GN616" s="30"/>
      <c r="GO616" s="30"/>
      <c r="GP616" s="30"/>
      <c r="GQ616" s="30"/>
      <c r="GR616" s="30"/>
      <c r="GS616" s="30"/>
      <c r="GT616" s="30"/>
      <c r="GU616" s="30"/>
      <c r="GV616" s="30"/>
      <c r="GW616" s="30"/>
      <c r="GX616" s="30"/>
      <c r="GY616" s="30"/>
      <c r="GZ616" s="30"/>
      <c r="HA616" s="30"/>
    </row>
    <row r="617" spans="1:209" s="32" customFormat="1" x14ac:dyDescent="0.25">
      <c r="A617" s="105"/>
      <c r="B617" s="113"/>
      <c r="C617" s="114"/>
      <c r="D617" s="19"/>
      <c r="E617" s="19"/>
      <c r="F617" s="19"/>
      <c r="G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E617" s="30"/>
      <c r="CF617" s="30"/>
      <c r="CG617" s="30"/>
      <c r="CH617" s="30"/>
      <c r="CI617" s="30"/>
      <c r="CJ617" s="30"/>
      <c r="CK617" s="30"/>
      <c r="CL617" s="30"/>
      <c r="CM617" s="30"/>
      <c r="CN617" s="30"/>
      <c r="CO617" s="30"/>
      <c r="CP617" s="30"/>
      <c r="CQ617" s="30"/>
      <c r="CR617" s="30"/>
      <c r="CS617" s="30"/>
      <c r="CT617" s="30"/>
      <c r="CU617" s="30"/>
      <c r="CV617" s="30"/>
      <c r="CW617" s="30"/>
      <c r="CX617" s="30"/>
      <c r="CY617" s="30"/>
      <c r="CZ617" s="30"/>
      <c r="DA617" s="30"/>
      <c r="DB617" s="30"/>
      <c r="DC617" s="30"/>
      <c r="DD617" s="30"/>
      <c r="DE617" s="30"/>
      <c r="DF617" s="30"/>
      <c r="DG617" s="30"/>
      <c r="DH617" s="30"/>
      <c r="DI617" s="30"/>
      <c r="DJ617" s="30"/>
      <c r="DK617" s="30"/>
      <c r="DL617" s="30"/>
      <c r="DM617" s="30"/>
      <c r="DN617" s="30"/>
      <c r="DO617" s="30"/>
      <c r="DP617" s="30"/>
      <c r="DQ617" s="30"/>
      <c r="DR617" s="30"/>
      <c r="DS617" s="30"/>
      <c r="DT617" s="30"/>
      <c r="DU617" s="30"/>
      <c r="DV617" s="30"/>
      <c r="DW617" s="30"/>
      <c r="DX617" s="30"/>
      <c r="DY617" s="30"/>
      <c r="DZ617" s="30"/>
      <c r="EA617" s="30"/>
      <c r="EB617" s="30"/>
      <c r="EC617" s="30"/>
      <c r="ED617" s="30"/>
      <c r="EE617" s="30"/>
      <c r="EF617" s="30"/>
      <c r="EG617" s="30"/>
      <c r="EH617" s="30"/>
      <c r="EI617" s="30"/>
      <c r="EJ617" s="30"/>
      <c r="EK617" s="30"/>
      <c r="EL617" s="30"/>
      <c r="EM617" s="30"/>
      <c r="EN617" s="30"/>
      <c r="EO617" s="30"/>
      <c r="EP617" s="30"/>
      <c r="EQ617" s="30"/>
      <c r="ER617" s="30"/>
      <c r="ES617" s="30"/>
      <c r="ET617" s="30"/>
      <c r="EU617" s="30"/>
      <c r="EV617" s="30"/>
      <c r="EW617" s="30"/>
      <c r="EX617" s="30"/>
      <c r="EY617" s="30"/>
      <c r="EZ617" s="30"/>
      <c r="FA617" s="30"/>
      <c r="FB617" s="30"/>
      <c r="FC617" s="30"/>
      <c r="FD617" s="30"/>
      <c r="FE617" s="30"/>
      <c r="FF617" s="30"/>
      <c r="FG617" s="30"/>
      <c r="FH617" s="30"/>
      <c r="FI617" s="30"/>
      <c r="FJ617" s="30"/>
      <c r="FK617" s="30"/>
      <c r="FL617" s="30"/>
      <c r="FM617" s="30"/>
      <c r="FN617" s="30"/>
      <c r="FO617" s="30"/>
      <c r="FP617" s="30"/>
      <c r="FQ617" s="30"/>
      <c r="FR617" s="30"/>
      <c r="FS617" s="30"/>
      <c r="FT617" s="30"/>
      <c r="FU617" s="30"/>
      <c r="FV617" s="30"/>
      <c r="FW617" s="30"/>
      <c r="FX617" s="30"/>
      <c r="FY617" s="30"/>
      <c r="FZ617" s="30"/>
      <c r="GA617" s="30"/>
      <c r="GB617" s="30"/>
      <c r="GC617" s="30"/>
      <c r="GD617" s="30"/>
      <c r="GE617" s="30"/>
      <c r="GF617" s="30"/>
      <c r="GG617" s="30"/>
      <c r="GH617" s="30"/>
      <c r="GI617" s="30"/>
      <c r="GJ617" s="30"/>
      <c r="GK617" s="30"/>
      <c r="GL617" s="30"/>
      <c r="GM617" s="30"/>
      <c r="GN617" s="30"/>
      <c r="GO617" s="30"/>
      <c r="GP617" s="30"/>
      <c r="GQ617" s="30"/>
      <c r="GR617" s="30"/>
      <c r="GS617" s="30"/>
      <c r="GT617" s="30"/>
      <c r="GU617" s="30"/>
      <c r="GV617" s="30"/>
      <c r="GW617" s="30"/>
      <c r="GX617" s="30"/>
      <c r="GY617" s="30"/>
      <c r="GZ617" s="30"/>
      <c r="HA617" s="30"/>
    </row>
    <row r="618" spans="1:209" s="32" customFormat="1" x14ac:dyDescent="0.25">
      <c r="A618" s="105"/>
      <c r="B618" s="113"/>
      <c r="C618" s="114"/>
      <c r="D618" s="19"/>
      <c r="E618" s="19"/>
      <c r="F618" s="19"/>
      <c r="G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E618" s="30"/>
      <c r="CF618" s="30"/>
      <c r="CG618" s="30"/>
      <c r="CH618" s="30"/>
      <c r="CI618" s="30"/>
      <c r="CJ618" s="30"/>
      <c r="CK618" s="30"/>
      <c r="CL618" s="30"/>
      <c r="CM618" s="30"/>
      <c r="CN618" s="30"/>
      <c r="CO618" s="30"/>
      <c r="CP618" s="30"/>
      <c r="CQ618" s="30"/>
      <c r="CR618" s="30"/>
      <c r="CS618" s="30"/>
      <c r="CT618" s="30"/>
      <c r="CU618" s="30"/>
      <c r="CV618" s="30"/>
      <c r="CW618" s="30"/>
      <c r="CX618" s="30"/>
      <c r="CY618" s="30"/>
      <c r="CZ618" s="30"/>
      <c r="DA618" s="30"/>
      <c r="DB618" s="30"/>
      <c r="DC618" s="30"/>
      <c r="DD618" s="30"/>
      <c r="DE618" s="30"/>
      <c r="DF618" s="30"/>
      <c r="DG618" s="30"/>
      <c r="DH618" s="30"/>
      <c r="DI618" s="30"/>
      <c r="DJ618" s="30"/>
      <c r="DK618" s="30"/>
      <c r="DL618" s="30"/>
      <c r="DM618" s="30"/>
      <c r="DN618" s="30"/>
      <c r="DO618" s="30"/>
      <c r="DP618" s="30"/>
      <c r="DQ618" s="30"/>
      <c r="DR618" s="30"/>
      <c r="DS618" s="30"/>
      <c r="DT618" s="30"/>
      <c r="DU618" s="30"/>
      <c r="DV618" s="30"/>
      <c r="DW618" s="30"/>
      <c r="DX618" s="30"/>
      <c r="DY618" s="30"/>
      <c r="DZ618" s="30"/>
      <c r="EA618" s="30"/>
      <c r="EB618" s="30"/>
      <c r="EC618" s="30"/>
      <c r="ED618" s="30"/>
      <c r="EE618" s="30"/>
      <c r="EF618" s="30"/>
      <c r="EG618" s="30"/>
      <c r="EH618" s="30"/>
      <c r="EI618" s="30"/>
      <c r="EJ618" s="30"/>
      <c r="EK618" s="30"/>
      <c r="EL618" s="30"/>
      <c r="EM618" s="30"/>
      <c r="EN618" s="30"/>
      <c r="EO618" s="30"/>
      <c r="EP618" s="30"/>
      <c r="EQ618" s="30"/>
      <c r="ER618" s="30"/>
      <c r="ES618" s="30"/>
      <c r="ET618" s="30"/>
      <c r="EU618" s="30"/>
      <c r="EV618" s="30"/>
      <c r="EW618" s="30"/>
      <c r="EX618" s="30"/>
      <c r="EY618" s="30"/>
      <c r="EZ618" s="30"/>
      <c r="FA618" s="30"/>
      <c r="FB618" s="30"/>
      <c r="FC618" s="30"/>
      <c r="FD618" s="30"/>
      <c r="FE618" s="30"/>
      <c r="FF618" s="30"/>
      <c r="FG618" s="30"/>
      <c r="FH618" s="30"/>
      <c r="FI618" s="30"/>
      <c r="FJ618" s="30"/>
      <c r="FK618" s="30"/>
      <c r="FL618" s="30"/>
      <c r="FM618" s="30"/>
      <c r="FN618" s="30"/>
      <c r="FO618" s="30"/>
      <c r="FP618" s="30"/>
      <c r="FQ618" s="30"/>
      <c r="FR618" s="30"/>
      <c r="FS618" s="30"/>
      <c r="FT618" s="30"/>
      <c r="FU618" s="30"/>
      <c r="FV618" s="30"/>
      <c r="FW618" s="30"/>
      <c r="FX618" s="30"/>
      <c r="FY618" s="30"/>
      <c r="FZ618" s="30"/>
      <c r="GA618" s="30"/>
      <c r="GB618" s="30"/>
      <c r="GC618" s="30"/>
      <c r="GD618" s="30"/>
      <c r="GE618" s="30"/>
      <c r="GF618" s="30"/>
      <c r="GG618" s="30"/>
      <c r="GH618" s="30"/>
      <c r="GI618" s="30"/>
      <c r="GJ618" s="30"/>
      <c r="GK618" s="30"/>
      <c r="GL618" s="30"/>
      <c r="GM618" s="30"/>
      <c r="GN618" s="30"/>
      <c r="GO618" s="30"/>
      <c r="GP618" s="30"/>
      <c r="GQ618" s="30"/>
      <c r="GR618" s="30"/>
      <c r="GS618" s="30"/>
      <c r="GT618" s="30"/>
      <c r="GU618" s="30"/>
      <c r="GV618" s="30"/>
      <c r="GW618" s="30"/>
      <c r="GX618" s="30"/>
      <c r="GY618" s="30"/>
      <c r="GZ618" s="30"/>
      <c r="HA618" s="30"/>
    </row>
    <row r="619" spans="1:209" s="32" customFormat="1" x14ac:dyDescent="0.25">
      <c r="A619" s="105"/>
      <c r="B619" s="113"/>
      <c r="C619" s="114"/>
      <c r="D619" s="19"/>
      <c r="E619" s="19"/>
      <c r="F619" s="19"/>
      <c r="G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0"/>
      <c r="CC619" s="30"/>
      <c r="CD619" s="30"/>
      <c r="CE619" s="30"/>
      <c r="CF619" s="30"/>
      <c r="CG619" s="30"/>
      <c r="CH619" s="30"/>
      <c r="CI619" s="30"/>
      <c r="CJ619" s="30"/>
      <c r="CK619" s="30"/>
      <c r="CL619" s="30"/>
      <c r="CM619" s="30"/>
      <c r="CN619" s="30"/>
      <c r="CO619" s="30"/>
      <c r="CP619" s="30"/>
      <c r="CQ619" s="30"/>
      <c r="CR619" s="30"/>
      <c r="CS619" s="30"/>
      <c r="CT619" s="30"/>
      <c r="CU619" s="30"/>
      <c r="CV619" s="30"/>
      <c r="CW619" s="30"/>
      <c r="CX619" s="30"/>
      <c r="CY619" s="30"/>
      <c r="CZ619" s="30"/>
      <c r="DA619" s="30"/>
      <c r="DB619" s="30"/>
      <c r="DC619" s="30"/>
      <c r="DD619" s="30"/>
      <c r="DE619" s="30"/>
      <c r="DF619" s="30"/>
      <c r="DG619" s="30"/>
      <c r="DH619" s="30"/>
      <c r="DI619" s="30"/>
      <c r="DJ619" s="30"/>
      <c r="DK619" s="30"/>
      <c r="DL619" s="30"/>
      <c r="DM619" s="30"/>
      <c r="DN619" s="30"/>
      <c r="DO619" s="30"/>
      <c r="DP619" s="30"/>
      <c r="DQ619" s="30"/>
      <c r="DR619" s="30"/>
      <c r="DS619" s="30"/>
      <c r="DT619" s="30"/>
      <c r="DU619" s="30"/>
      <c r="DV619" s="30"/>
      <c r="DW619" s="30"/>
      <c r="DX619" s="30"/>
      <c r="DY619" s="30"/>
      <c r="DZ619" s="30"/>
      <c r="EA619" s="30"/>
      <c r="EB619" s="30"/>
      <c r="EC619" s="30"/>
      <c r="ED619" s="30"/>
      <c r="EE619" s="30"/>
      <c r="EF619" s="30"/>
      <c r="EG619" s="30"/>
      <c r="EH619" s="30"/>
      <c r="EI619" s="30"/>
      <c r="EJ619" s="30"/>
      <c r="EK619" s="30"/>
      <c r="EL619" s="30"/>
      <c r="EM619" s="30"/>
      <c r="EN619" s="30"/>
      <c r="EO619" s="30"/>
      <c r="EP619" s="30"/>
      <c r="EQ619" s="30"/>
      <c r="ER619" s="30"/>
      <c r="ES619" s="30"/>
      <c r="ET619" s="30"/>
      <c r="EU619" s="30"/>
      <c r="EV619" s="30"/>
      <c r="EW619" s="30"/>
      <c r="EX619" s="30"/>
      <c r="EY619" s="30"/>
      <c r="EZ619" s="30"/>
      <c r="FA619" s="30"/>
      <c r="FB619" s="30"/>
      <c r="FC619" s="30"/>
      <c r="FD619" s="30"/>
      <c r="FE619" s="30"/>
      <c r="FF619" s="30"/>
      <c r="FG619" s="30"/>
      <c r="FH619" s="30"/>
      <c r="FI619" s="30"/>
      <c r="FJ619" s="30"/>
      <c r="FK619" s="30"/>
      <c r="FL619" s="30"/>
      <c r="FM619" s="30"/>
      <c r="FN619" s="30"/>
      <c r="FO619" s="30"/>
      <c r="FP619" s="30"/>
      <c r="FQ619" s="30"/>
      <c r="FR619" s="30"/>
      <c r="FS619" s="30"/>
      <c r="FT619" s="30"/>
      <c r="FU619" s="30"/>
      <c r="FV619" s="30"/>
      <c r="FW619" s="30"/>
      <c r="FX619" s="30"/>
      <c r="FY619" s="30"/>
      <c r="FZ619" s="30"/>
      <c r="GA619" s="30"/>
      <c r="GB619" s="30"/>
      <c r="GC619" s="30"/>
      <c r="GD619" s="30"/>
      <c r="GE619" s="30"/>
      <c r="GF619" s="30"/>
      <c r="GG619" s="30"/>
      <c r="GH619" s="30"/>
      <c r="GI619" s="30"/>
      <c r="GJ619" s="30"/>
      <c r="GK619" s="30"/>
      <c r="GL619" s="30"/>
      <c r="GM619" s="30"/>
      <c r="GN619" s="30"/>
      <c r="GO619" s="30"/>
      <c r="GP619" s="30"/>
      <c r="GQ619" s="30"/>
      <c r="GR619" s="30"/>
      <c r="GS619" s="30"/>
      <c r="GT619" s="30"/>
      <c r="GU619" s="30"/>
      <c r="GV619" s="30"/>
      <c r="GW619" s="30"/>
      <c r="GX619" s="30"/>
      <c r="GY619" s="30"/>
      <c r="GZ619" s="30"/>
      <c r="HA619" s="30"/>
    </row>
    <row r="620" spans="1:209" s="32" customFormat="1" x14ac:dyDescent="0.25">
      <c r="A620" s="105"/>
      <c r="B620" s="113"/>
      <c r="C620" s="114"/>
      <c r="D620" s="19"/>
      <c r="E620" s="19"/>
      <c r="F620" s="19"/>
      <c r="G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0"/>
      <c r="BX620" s="30"/>
      <c r="BY620" s="30"/>
      <c r="BZ620" s="30"/>
      <c r="CA620" s="30"/>
      <c r="CB620" s="30"/>
      <c r="CC620" s="30"/>
      <c r="CD620" s="30"/>
      <c r="CE620" s="30"/>
      <c r="CF620" s="30"/>
      <c r="CG620" s="30"/>
      <c r="CH620" s="30"/>
      <c r="CI620" s="30"/>
      <c r="CJ620" s="30"/>
      <c r="CK620" s="30"/>
      <c r="CL620" s="30"/>
      <c r="CM620" s="30"/>
      <c r="CN620" s="30"/>
      <c r="CO620" s="30"/>
      <c r="CP620" s="30"/>
      <c r="CQ620" s="30"/>
      <c r="CR620" s="30"/>
      <c r="CS620" s="30"/>
      <c r="CT620" s="30"/>
      <c r="CU620" s="30"/>
      <c r="CV620" s="30"/>
      <c r="CW620" s="30"/>
      <c r="CX620" s="30"/>
      <c r="CY620" s="30"/>
      <c r="CZ620" s="30"/>
      <c r="DA620" s="30"/>
      <c r="DB620" s="30"/>
      <c r="DC620" s="30"/>
      <c r="DD620" s="30"/>
      <c r="DE620" s="30"/>
      <c r="DF620" s="30"/>
      <c r="DG620" s="30"/>
      <c r="DH620" s="30"/>
      <c r="DI620" s="30"/>
      <c r="DJ620" s="30"/>
      <c r="DK620" s="30"/>
      <c r="DL620" s="30"/>
      <c r="DM620" s="30"/>
      <c r="DN620" s="30"/>
      <c r="DO620" s="30"/>
      <c r="DP620" s="30"/>
      <c r="DQ620" s="30"/>
      <c r="DR620" s="30"/>
      <c r="DS620" s="30"/>
      <c r="DT620" s="30"/>
      <c r="DU620" s="30"/>
      <c r="DV620" s="30"/>
      <c r="DW620" s="30"/>
      <c r="DX620" s="30"/>
      <c r="DY620" s="30"/>
      <c r="DZ620" s="30"/>
      <c r="EA620" s="30"/>
      <c r="EB620" s="30"/>
      <c r="EC620" s="30"/>
      <c r="ED620" s="30"/>
      <c r="EE620" s="30"/>
      <c r="EF620" s="30"/>
      <c r="EG620" s="30"/>
      <c r="EH620" s="30"/>
      <c r="EI620" s="30"/>
      <c r="EJ620" s="30"/>
      <c r="EK620" s="30"/>
      <c r="EL620" s="30"/>
      <c r="EM620" s="30"/>
      <c r="EN620" s="30"/>
      <c r="EO620" s="30"/>
      <c r="EP620" s="30"/>
      <c r="EQ620" s="30"/>
      <c r="ER620" s="30"/>
      <c r="ES620" s="30"/>
      <c r="ET620" s="30"/>
      <c r="EU620" s="30"/>
      <c r="EV620" s="30"/>
      <c r="EW620" s="30"/>
      <c r="EX620" s="30"/>
      <c r="EY620" s="30"/>
      <c r="EZ620" s="30"/>
      <c r="FA620" s="30"/>
      <c r="FB620" s="30"/>
      <c r="FC620" s="30"/>
      <c r="FD620" s="30"/>
      <c r="FE620" s="30"/>
      <c r="FF620" s="30"/>
      <c r="FG620" s="30"/>
      <c r="FH620" s="30"/>
      <c r="FI620" s="30"/>
      <c r="FJ620" s="30"/>
      <c r="FK620" s="30"/>
      <c r="FL620" s="30"/>
      <c r="FM620" s="30"/>
      <c r="FN620" s="30"/>
      <c r="FO620" s="30"/>
      <c r="FP620" s="30"/>
      <c r="FQ620" s="30"/>
      <c r="FR620" s="30"/>
      <c r="FS620" s="30"/>
      <c r="FT620" s="30"/>
      <c r="FU620" s="30"/>
      <c r="FV620" s="30"/>
      <c r="FW620" s="30"/>
      <c r="FX620" s="30"/>
      <c r="FY620" s="30"/>
      <c r="FZ620" s="30"/>
      <c r="GA620" s="30"/>
      <c r="GB620" s="30"/>
      <c r="GC620" s="30"/>
      <c r="GD620" s="30"/>
      <c r="GE620" s="30"/>
      <c r="GF620" s="30"/>
      <c r="GG620" s="30"/>
      <c r="GH620" s="30"/>
      <c r="GI620" s="30"/>
      <c r="GJ620" s="30"/>
      <c r="GK620" s="30"/>
      <c r="GL620" s="30"/>
      <c r="GM620" s="30"/>
      <c r="GN620" s="30"/>
      <c r="GO620" s="30"/>
      <c r="GP620" s="30"/>
      <c r="GQ620" s="30"/>
      <c r="GR620" s="30"/>
      <c r="GS620" s="30"/>
      <c r="GT620" s="30"/>
      <c r="GU620" s="30"/>
      <c r="GV620" s="30"/>
      <c r="GW620" s="30"/>
      <c r="GX620" s="30"/>
      <c r="GY620" s="30"/>
      <c r="GZ620" s="30"/>
      <c r="HA620" s="30"/>
    </row>
    <row r="621" spans="1:209" s="32" customFormat="1" x14ac:dyDescent="0.25">
      <c r="A621" s="105"/>
      <c r="B621" s="113"/>
      <c r="C621" s="114"/>
      <c r="D621" s="19"/>
      <c r="E621" s="19"/>
      <c r="F621" s="19"/>
      <c r="G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E621" s="30"/>
      <c r="CF621" s="30"/>
      <c r="CG621" s="30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S621" s="30"/>
      <c r="CT621" s="30"/>
      <c r="CU621" s="30"/>
      <c r="CV621" s="30"/>
      <c r="CW621" s="30"/>
      <c r="CX621" s="30"/>
      <c r="CY621" s="30"/>
      <c r="CZ621" s="30"/>
      <c r="DA621" s="30"/>
      <c r="DB621" s="30"/>
      <c r="DC621" s="30"/>
      <c r="DD621" s="30"/>
      <c r="DE621" s="30"/>
      <c r="DF621" s="30"/>
      <c r="DG621" s="30"/>
      <c r="DH621" s="30"/>
      <c r="DI621" s="30"/>
      <c r="DJ621" s="30"/>
      <c r="DK621" s="30"/>
      <c r="DL621" s="30"/>
      <c r="DM621" s="30"/>
      <c r="DN621" s="30"/>
      <c r="DO621" s="30"/>
      <c r="DP621" s="30"/>
      <c r="DQ621" s="30"/>
      <c r="DR621" s="30"/>
      <c r="DS621" s="30"/>
      <c r="DT621" s="30"/>
      <c r="DU621" s="30"/>
      <c r="DV621" s="30"/>
      <c r="DW621" s="30"/>
      <c r="DX621" s="30"/>
      <c r="DY621" s="30"/>
      <c r="DZ621" s="30"/>
      <c r="EA621" s="30"/>
      <c r="EB621" s="30"/>
      <c r="EC621" s="30"/>
      <c r="ED621" s="30"/>
      <c r="EE621" s="30"/>
      <c r="EF621" s="30"/>
      <c r="EG621" s="30"/>
      <c r="EH621" s="30"/>
      <c r="EI621" s="30"/>
      <c r="EJ621" s="30"/>
      <c r="EK621" s="30"/>
      <c r="EL621" s="30"/>
      <c r="EM621" s="30"/>
      <c r="EN621" s="30"/>
      <c r="EO621" s="30"/>
      <c r="EP621" s="30"/>
      <c r="EQ621" s="30"/>
      <c r="ER621" s="30"/>
      <c r="ES621" s="30"/>
      <c r="ET621" s="30"/>
      <c r="EU621" s="30"/>
      <c r="EV621" s="30"/>
      <c r="EW621" s="30"/>
      <c r="EX621" s="30"/>
      <c r="EY621" s="30"/>
      <c r="EZ621" s="30"/>
      <c r="FA621" s="30"/>
      <c r="FB621" s="30"/>
      <c r="FC621" s="30"/>
      <c r="FD621" s="30"/>
      <c r="FE621" s="30"/>
      <c r="FF621" s="30"/>
      <c r="FG621" s="30"/>
      <c r="FH621" s="30"/>
      <c r="FI621" s="30"/>
      <c r="FJ621" s="30"/>
      <c r="FK621" s="30"/>
      <c r="FL621" s="30"/>
      <c r="FM621" s="30"/>
      <c r="FN621" s="30"/>
      <c r="FO621" s="30"/>
      <c r="FP621" s="30"/>
      <c r="FQ621" s="30"/>
      <c r="FR621" s="30"/>
      <c r="FS621" s="30"/>
      <c r="FT621" s="30"/>
      <c r="FU621" s="30"/>
      <c r="FV621" s="30"/>
      <c r="FW621" s="30"/>
      <c r="FX621" s="30"/>
      <c r="FY621" s="30"/>
      <c r="FZ621" s="30"/>
      <c r="GA621" s="30"/>
      <c r="GB621" s="30"/>
      <c r="GC621" s="30"/>
      <c r="GD621" s="30"/>
      <c r="GE621" s="30"/>
      <c r="GF621" s="30"/>
      <c r="GG621" s="30"/>
      <c r="GH621" s="30"/>
      <c r="GI621" s="30"/>
      <c r="GJ621" s="30"/>
      <c r="GK621" s="30"/>
      <c r="GL621" s="30"/>
      <c r="GM621" s="30"/>
      <c r="GN621" s="30"/>
      <c r="GO621" s="30"/>
      <c r="GP621" s="30"/>
      <c r="GQ621" s="30"/>
      <c r="GR621" s="30"/>
      <c r="GS621" s="30"/>
      <c r="GT621" s="30"/>
      <c r="GU621" s="30"/>
      <c r="GV621" s="30"/>
      <c r="GW621" s="30"/>
      <c r="GX621" s="30"/>
      <c r="GY621" s="30"/>
      <c r="GZ621" s="30"/>
      <c r="HA621" s="30"/>
    </row>
    <row r="622" spans="1:209" s="32" customFormat="1" x14ac:dyDescent="0.25">
      <c r="A622" s="105"/>
      <c r="B622" s="113"/>
      <c r="C622" s="114"/>
      <c r="D622" s="19"/>
      <c r="E622" s="19"/>
      <c r="F622" s="19"/>
      <c r="G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  <c r="CG622" s="30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S622" s="30"/>
      <c r="CT622" s="30"/>
      <c r="CU622" s="30"/>
      <c r="CV622" s="30"/>
      <c r="CW622" s="30"/>
      <c r="CX622" s="30"/>
      <c r="CY622" s="30"/>
      <c r="CZ622" s="30"/>
      <c r="DA622" s="30"/>
      <c r="DB622" s="30"/>
      <c r="DC622" s="30"/>
      <c r="DD622" s="30"/>
      <c r="DE622" s="30"/>
      <c r="DF622" s="30"/>
      <c r="DG622" s="30"/>
      <c r="DH622" s="30"/>
      <c r="DI622" s="30"/>
      <c r="DJ622" s="30"/>
      <c r="DK622" s="30"/>
      <c r="DL622" s="30"/>
      <c r="DM622" s="30"/>
      <c r="DN622" s="30"/>
      <c r="DO622" s="30"/>
      <c r="DP622" s="30"/>
      <c r="DQ622" s="30"/>
      <c r="DR622" s="30"/>
      <c r="DS622" s="30"/>
      <c r="DT622" s="30"/>
      <c r="DU622" s="30"/>
      <c r="DV622" s="30"/>
      <c r="DW622" s="30"/>
      <c r="DX622" s="30"/>
      <c r="DY622" s="30"/>
      <c r="DZ622" s="30"/>
      <c r="EA622" s="30"/>
      <c r="EB622" s="30"/>
      <c r="EC622" s="30"/>
      <c r="ED622" s="30"/>
      <c r="EE622" s="30"/>
      <c r="EF622" s="30"/>
      <c r="EG622" s="30"/>
      <c r="EH622" s="30"/>
      <c r="EI622" s="30"/>
      <c r="EJ622" s="30"/>
      <c r="EK622" s="30"/>
      <c r="EL622" s="30"/>
      <c r="EM622" s="30"/>
      <c r="EN622" s="30"/>
      <c r="EO622" s="30"/>
      <c r="EP622" s="30"/>
      <c r="EQ622" s="30"/>
      <c r="ER622" s="30"/>
      <c r="ES622" s="30"/>
      <c r="ET622" s="30"/>
      <c r="EU622" s="30"/>
      <c r="EV622" s="30"/>
      <c r="EW622" s="30"/>
      <c r="EX622" s="30"/>
      <c r="EY622" s="30"/>
      <c r="EZ622" s="30"/>
      <c r="FA622" s="30"/>
      <c r="FB622" s="30"/>
      <c r="FC622" s="30"/>
      <c r="FD622" s="30"/>
      <c r="FE622" s="30"/>
      <c r="FF622" s="30"/>
      <c r="FG622" s="30"/>
      <c r="FH622" s="30"/>
      <c r="FI622" s="30"/>
      <c r="FJ622" s="30"/>
      <c r="FK622" s="30"/>
      <c r="FL622" s="30"/>
      <c r="FM622" s="30"/>
      <c r="FN622" s="30"/>
      <c r="FO622" s="30"/>
      <c r="FP622" s="30"/>
      <c r="FQ622" s="30"/>
      <c r="FR622" s="30"/>
      <c r="FS622" s="30"/>
      <c r="FT622" s="30"/>
      <c r="FU622" s="30"/>
      <c r="FV622" s="30"/>
      <c r="FW622" s="30"/>
      <c r="FX622" s="30"/>
      <c r="FY622" s="30"/>
      <c r="FZ622" s="30"/>
      <c r="GA622" s="30"/>
      <c r="GB622" s="30"/>
      <c r="GC622" s="30"/>
      <c r="GD622" s="30"/>
      <c r="GE622" s="30"/>
      <c r="GF622" s="30"/>
      <c r="GG622" s="30"/>
      <c r="GH622" s="30"/>
      <c r="GI622" s="30"/>
      <c r="GJ622" s="30"/>
      <c r="GK622" s="30"/>
      <c r="GL622" s="30"/>
      <c r="GM622" s="30"/>
      <c r="GN622" s="30"/>
      <c r="GO622" s="30"/>
      <c r="GP622" s="30"/>
      <c r="GQ622" s="30"/>
      <c r="GR622" s="30"/>
      <c r="GS622" s="30"/>
      <c r="GT622" s="30"/>
      <c r="GU622" s="30"/>
      <c r="GV622" s="30"/>
      <c r="GW622" s="30"/>
      <c r="GX622" s="30"/>
      <c r="GY622" s="30"/>
      <c r="GZ622" s="30"/>
      <c r="HA622" s="30"/>
    </row>
    <row r="623" spans="1:209" s="32" customFormat="1" x14ac:dyDescent="0.25">
      <c r="A623" s="105"/>
      <c r="B623" s="113"/>
      <c r="C623" s="114"/>
      <c r="D623" s="19"/>
      <c r="E623" s="19"/>
      <c r="F623" s="19"/>
      <c r="G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0"/>
      <c r="BX623" s="30"/>
      <c r="BY623" s="30"/>
      <c r="BZ623" s="30"/>
      <c r="CA623" s="30"/>
      <c r="CB623" s="30"/>
      <c r="CC623" s="30"/>
      <c r="CD623" s="30"/>
      <c r="CE623" s="30"/>
      <c r="CF623" s="30"/>
      <c r="CG623" s="30"/>
      <c r="CH623" s="30"/>
      <c r="CI623" s="30"/>
      <c r="CJ623" s="30"/>
      <c r="CK623" s="30"/>
      <c r="CL623" s="30"/>
      <c r="CM623" s="30"/>
      <c r="CN623" s="30"/>
      <c r="CO623" s="30"/>
      <c r="CP623" s="30"/>
      <c r="CQ623" s="30"/>
      <c r="CR623" s="30"/>
      <c r="CS623" s="30"/>
      <c r="CT623" s="30"/>
      <c r="CU623" s="30"/>
      <c r="CV623" s="30"/>
      <c r="CW623" s="30"/>
      <c r="CX623" s="30"/>
      <c r="CY623" s="30"/>
      <c r="CZ623" s="30"/>
      <c r="DA623" s="30"/>
      <c r="DB623" s="30"/>
      <c r="DC623" s="30"/>
      <c r="DD623" s="30"/>
      <c r="DE623" s="30"/>
      <c r="DF623" s="30"/>
      <c r="DG623" s="30"/>
      <c r="DH623" s="30"/>
      <c r="DI623" s="30"/>
      <c r="DJ623" s="30"/>
      <c r="DK623" s="30"/>
      <c r="DL623" s="30"/>
      <c r="DM623" s="30"/>
      <c r="DN623" s="30"/>
      <c r="DO623" s="30"/>
      <c r="DP623" s="30"/>
      <c r="DQ623" s="30"/>
      <c r="DR623" s="30"/>
      <c r="DS623" s="30"/>
      <c r="DT623" s="30"/>
      <c r="DU623" s="30"/>
      <c r="DV623" s="30"/>
      <c r="DW623" s="30"/>
      <c r="DX623" s="30"/>
      <c r="DY623" s="30"/>
      <c r="DZ623" s="30"/>
      <c r="EA623" s="30"/>
      <c r="EB623" s="30"/>
      <c r="EC623" s="30"/>
      <c r="ED623" s="30"/>
      <c r="EE623" s="30"/>
      <c r="EF623" s="30"/>
      <c r="EG623" s="30"/>
      <c r="EH623" s="30"/>
      <c r="EI623" s="30"/>
      <c r="EJ623" s="30"/>
      <c r="EK623" s="30"/>
      <c r="EL623" s="30"/>
      <c r="EM623" s="30"/>
      <c r="EN623" s="30"/>
      <c r="EO623" s="30"/>
      <c r="EP623" s="30"/>
      <c r="EQ623" s="30"/>
      <c r="ER623" s="30"/>
      <c r="ES623" s="30"/>
      <c r="ET623" s="30"/>
      <c r="EU623" s="30"/>
      <c r="EV623" s="30"/>
      <c r="EW623" s="30"/>
      <c r="EX623" s="30"/>
      <c r="EY623" s="30"/>
      <c r="EZ623" s="30"/>
      <c r="FA623" s="30"/>
      <c r="FB623" s="30"/>
      <c r="FC623" s="30"/>
      <c r="FD623" s="30"/>
      <c r="FE623" s="30"/>
      <c r="FF623" s="30"/>
      <c r="FG623" s="30"/>
      <c r="FH623" s="30"/>
      <c r="FI623" s="30"/>
      <c r="FJ623" s="30"/>
      <c r="FK623" s="30"/>
      <c r="FL623" s="30"/>
      <c r="FM623" s="30"/>
      <c r="FN623" s="30"/>
      <c r="FO623" s="30"/>
      <c r="FP623" s="30"/>
      <c r="FQ623" s="30"/>
      <c r="FR623" s="30"/>
      <c r="FS623" s="30"/>
      <c r="FT623" s="30"/>
      <c r="FU623" s="30"/>
      <c r="FV623" s="30"/>
      <c r="FW623" s="30"/>
      <c r="FX623" s="30"/>
      <c r="FY623" s="30"/>
      <c r="FZ623" s="30"/>
      <c r="GA623" s="30"/>
      <c r="GB623" s="30"/>
      <c r="GC623" s="30"/>
      <c r="GD623" s="30"/>
      <c r="GE623" s="30"/>
      <c r="GF623" s="30"/>
      <c r="GG623" s="30"/>
      <c r="GH623" s="30"/>
      <c r="GI623" s="30"/>
      <c r="GJ623" s="30"/>
      <c r="GK623" s="30"/>
      <c r="GL623" s="30"/>
      <c r="GM623" s="30"/>
      <c r="GN623" s="30"/>
      <c r="GO623" s="30"/>
      <c r="GP623" s="30"/>
      <c r="GQ623" s="30"/>
      <c r="GR623" s="30"/>
      <c r="GS623" s="30"/>
      <c r="GT623" s="30"/>
      <c r="GU623" s="30"/>
      <c r="GV623" s="30"/>
      <c r="GW623" s="30"/>
      <c r="GX623" s="30"/>
      <c r="GY623" s="30"/>
      <c r="GZ623" s="30"/>
      <c r="HA623" s="30"/>
    </row>
    <row r="624" spans="1:209" s="32" customFormat="1" x14ac:dyDescent="0.25">
      <c r="A624" s="105"/>
      <c r="B624" s="113"/>
      <c r="C624" s="114"/>
      <c r="D624" s="19"/>
      <c r="E624" s="19"/>
      <c r="F624" s="19"/>
      <c r="G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0"/>
      <c r="BX624" s="30"/>
      <c r="BY624" s="30"/>
      <c r="BZ624" s="30"/>
      <c r="CA624" s="30"/>
      <c r="CB624" s="30"/>
      <c r="CC624" s="30"/>
      <c r="CD624" s="30"/>
      <c r="CE624" s="30"/>
      <c r="CF624" s="30"/>
      <c r="CG624" s="30"/>
      <c r="CH624" s="30"/>
      <c r="CI624" s="30"/>
      <c r="CJ624" s="30"/>
      <c r="CK624" s="30"/>
      <c r="CL624" s="30"/>
      <c r="CM624" s="30"/>
      <c r="CN624" s="30"/>
      <c r="CO624" s="30"/>
      <c r="CP624" s="30"/>
      <c r="CQ624" s="30"/>
      <c r="CR624" s="30"/>
      <c r="CS624" s="30"/>
      <c r="CT624" s="30"/>
      <c r="CU624" s="30"/>
      <c r="CV624" s="30"/>
      <c r="CW624" s="30"/>
      <c r="CX624" s="30"/>
      <c r="CY624" s="30"/>
      <c r="CZ624" s="30"/>
      <c r="DA624" s="30"/>
      <c r="DB624" s="30"/>
      <c r="DC624" s="30"/>
      <c r="DD624" s="30"/>
      <c r="DE624" s="30"/>
      <c r="DF624" s="30"/>
      <c r="DG624" s="30"/>
      <c r="DH624" s="30"/>
      <c r="DI624" s="30"/>
      <c r="DJ624" s="30"/>
      <c r="DK624" s="30"/>
      <c r="DL624" s="30"/>
      <c r="DM624" s="30"/>
      <c r="DN624" s="30"/>
      <c r="DO624" s="30"/>
      <c r="DP624" s="30"/>
      <c r="DQ624" s="30"/>
      <c r="DR624" s="30"/>
      <c r="DS624" s="30"/>
      <c r="DT624" s="30"/>
      <c r="DU624" s="30"/>
      <c r="DV624" s="30"/>
      <c r="DW624" s="30"/>
      <c r="DX624" s="30"/>
      <c r="DY624" s="30"/>
      <c r="DZ624" s="30"/>
      <c r="EA624" s="30"/>
      <c r="EB624" s="30"/>
      <c r="EC624" s="30"/>
      <c r="ED624" s="30"/>
      <c r="EE624" s="30"/>
      <c r="EF624" s="30"/>
      <c r="EG624" s="30"/>
      <c r="EH624" s="30"/>
      <c r="EI624" s="30"/>
      <c r="EJ624" s="30"/>
      <c r="EK624" s="30"/>
      <c r="EL624" s="30"/>
      <c r="EM624" s="30"/>
      <c r="EN624" s="30"/>
      <c r="EO624" s="30"/>
      <c r="EP624" s="30"/>
      <c r="EQ624" s="30"/>
      <c r="ER624" s="30"/>
      <c r="ES624" s="30"/>
      <c r="ET624" s="30"/>
      <c r="EU624" s="30"/>
      <c r="EV624" s="30"/>
      <c r="EW624" s="30"/>
      <c r="EX624" s="30"/>
      <c r="EY624" s="30"/>
      <c r="EZ624" s="30"/>
      <c r="FA624" s="30"/>
      <c r="FB624" s="30"/>
      <c r="FC624" s="30"/>
      <c r="FD624" s="30"/>
      <c r="FE624" s="30"/>
      <c r="FF624" s="30"/>
      <c r="FG624" s="30"/>
      <c r="FH624" s="30"/>
      <c r="FI624" s="30"/>
      <c r="FJ624" s="30"/>
      <c r="FK624" s="30"/>
      <c r="FL624" s="30"/>
      <c r="FM624" s="30"/>
      <c r="FN624" s="30"/>
      <c r="FO624" s="30"/>
      <c r="FP624" s="30"/>
      <c r="FQ624" s="30"/>
      <c r="FR624" s="30"/>
      <c r="FS624" s="30"/>
      <c r="FT624" s="30"/>
      <c r="FU624" s="30"/>
      <c r="FV624" s="30"/>
      <c r="FW624" s="30"/>
      <c r="FX624" s="30"/>
      <c r="FY624" s="30"/>
      <c r="FZ624" s="30"/>
      <c r="GA624" s="30"/>
      <c r="GB624" s="30"/>
      <c r="GC624" s="30"/>
      <c r="GD624" s="30"/>
      <c r="GE624" s="30"/>
      <c r="GF624" s="30"/>
      <c r="GG624" s="30"/>
      <c r="GH624" s="30"/>
      <c r="GI624" s="30"/>
      <c r="GJ624" s="30"/>
      <c r="GK624" s="30"/>
      <c r="GL624" s="30"/>
      <c r="GM624" s="30"/>
      <c r="GN624" s="30"/>
      <c r="GO624" s="30"/>
      <c r="GP624" s="30"/>
      <c r="GQ624" s="30"/>
      <c r="GR624" s="30"/>
      <c r="GS624" s="30"/>
      <c r="GT624" s="30"/>
      <c r="GU624" s="30"/>
      <c r="GV624" s="30"/>
      <c r="GW624" s="30"/>
      <c r="GX624" s="30"/>
      <c r="GY624" s="30"/>
      <c r="GZ624" s="30"/>
      <c r="HA624" s="30"/>
    </row>
    <row r="625" spans="1:209" s="32" customFormat="1" x14ac:dyDescent="0.25">
      <c r="A625" s="105"/>
      <c r="B625" s="113"/>
      <c r="C625" s="114"/>
      <c r="D625" s="19"/>
      <c r="E625" s="19"/>
      <c r="F625" s="19"/>
      <c r="G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Q625" s="30"/>
      <c r="BR625" s="30"/>
      <c r="BS625" s="30"/>
      <c r="BT625" s="30"/>
      <c r="BU625" s="30"/>
      <c r="BV625" s="30"/>
      <c r="BW625" s="30"/>
      <c r="BX625" s="30"/>
      <c r="BY625" s="30"/>
      <c r="BZ625" s="30"/>
      <c r="CA625" s="30"/>
      <c r="CB625" s="30"/>
      <c r="CC625" s="30"/>
      <c r="CD625" s="30"/>
      <c r="CE625" s="30"/>
      <c r="CF625" s="30"/>
      <c r="CG625" s="30"/>
      <c r="CH625" s="30"/>
      <c r="CI625" s="30"/>
      <c r="CJ625" s="30"/>
      <c r="CK625" s="30"/>
      <c r="CL625" s="30"/>
      <c r="CM625" s="30"/>
      <c r="CN625" s="30"/>
      <c r="CO625" s="30"/>
      <c r="CP625" s="30"/>
      <c r="CQ625" s="30"/>
      <c r="CR625" s="30"/>
      <c r="CS625" s="30"/>
      <c r="CT625" s="30"/>
      <c r="CU625" s="30"/>
      <c r="CV625" s="30"/>
      <c r="CW625" s="30"/>
      <c r="CX625" s="30"/>
      <c r="CY625" s="30"/>
      <c r="CZ625" s="30"/>
      <c r="DA625" s="30"/>
      <c r="DB625" s="30"/>
      <c r="DC625" s="30"/>
      <c r="DD625" s="30"/>
      <c r="DE625" s="30"/>
      <c r="DF625" s="30"/>
      <c r="DG625" s="30"/>
      <c r="DH625" s="30"/>
      <c r="DI625" s="30"/>
      <c r="DJ625" s="30"/>
      <c r="DK625" s="30"/>
      <c r="DL625" s="30"/>
      <c r="DM625" s="30"/>
      <c r="DN625" s="30"/>
      <c r="DO625" s="30"/>
      <c r="DP625" s="30"/>
      <c r="DQ625" s="30"/>
      <c r="DR625" s="30"/>
      <c r="DS625" s="30"/>
      <c r="DT625" s="30"/>
      <c r="DU625" s="30"/>
      <c r="DV625" s="30"/>
      <c r="DW625" s="30"/>
      <c r="DX625" s="30"/>
      <c r="DY625" s="30"/>
      <c r="DZ625" s="30"/>
      <c r="EA625" s="30"/>
      <c r="EB625" s="30"/>
      <c r="EC625" s="30"/>
      <c r="ED625" s="30"/>
      <c r="EE625" s="30"/>
      <c r="EF625" s="30"/>
      <c r="EG625" s="30"/>
      <c r="EH625" s="30"/>
      <c r="EI625" s="30"/>
      <c r="EJ625" s="30"/>
      <c r="EK625" s="30"/>
      <c r="EL625" s="30"/>
      <c r="EM625" s="30"/>
      <c r="EN625" s="30"/>
      <c r="EO625" s="30"/>
      <c r="EP625" s="30"/>
      <c r="EQ625" s="30"/>
      <c r="ER625" s="30"/>
      <c r="ES625" s="30"/>
      <c r="ET625" s="30"/>
      <c r="EU625" s="30"/>
      <c r="EV625" s="30"/>
      <c r="EW625" s="30"/>
      <c r="EX625" s="30"/>
      <c r="EY625" s="30"/>
      <c r="EZ625" s="30"/>
      <c r="FA625" s="30"/>
      <c r="FB625" s="30"/>
      <c r="FC625" s="30"/>
      <c r="FD625" s="30"/>
      <c r="FE625" s="30"/>
      <c r="FF625" s="30"/>
      <c r="FG625" s="30"/>
      <c r="FH625" s="30"/>
      <c r="FI625" s="30"/>
      <c r="FJ625" s="30"/>
      <c r="FK625" s="30"/>
      <c r="FL625" s="30"/>
      <c r="FM625" s="30"/>
      <c r="FN625" s="30"/>
      <c r="FO625" s="30"/>
      <c r="FP625" s="30"/>
      <c r="FQ625" s="30"/>
      <c r="FR625" s="30"/>
      <c r="FS625" s="30"/>
      <c r="FT625" s="30"/>
      <c r="FU625" s="30"/>
      <c r="FV625" s="30"/>
      <c r="FW625" s="30"/>
      <c r="FX625" s="30"/>
      <c r="FY625" s="30"/>
      <c r="FZ625" s="30"/>
      <c r="GA625" s="30"/>
      <c r="GB625" s="30"/>
      <c r="GC625" s="30"/>
      <c r="GD625" s="30"/>
      <c r="GE625" s="30"/>
      <c r="GF625" s="30"/>
      <c r="GG625" s="30"/>
      <c r="GH625" s="30"/>
      <c r="GI625" s="30"/>
      <c r="GJ625" s="30"/>
      <c r="GK625" s="30"/>
      <c r="GL625" s="30"/>
      <c r="GM625" s="30"/>
      <c r="GN625" s="30"/>
      <c r="GO625" s="30"/>
      <c r="GP625" s="30"/>
      <c r="GQ625" s="30"/>
      <c r="GR625" s="30"/>
      <c r="GS625" s="30"/>
      <c r="GT625" s="30"/>
      <c r="GU625" s="30"/>
      <c r="GV625" s="30"/>
      <c r="GW625" s="30"/>
      <c r="GX625" s="30"/>
      <c r="GY625" s="30"/>
      <c r="GZ625" s="30"/>
      <c r="HA625" s="30"/>
    </row>
    <row r="626" spans="1:209" s="32" customFormat="1" x14ac:dyDescent="0.25">
      <c r="A626" s="105"/>
      <c r="B626" s="113"/>
      <c r="C626" s="114"/>
      <c r="D626" s="19"/>
      <c r="E626" s="19"/>
      <c r="F626" s="19"/>
      <c r="G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Q626" s="30"/>
      <c r="BR626" s="30"/>
      <c r="BS626" s="30"/>
      <c r="BT626" s="30"/>
      <c r="BU626" s="30"/>
      <c r="BV626" s="30"/>
      <c r="BW626" s="30"/>
      <c r="BX626" s="30"/>
      <c r="BY626" s="30"/>
      <c r="BZ626" s="30"/>
      <c r="CA626" s="30"/>
      <c r="CB626" s="30"/>
      <c r="CC626" s="30"/>
      <c r="CD626" s="30"/>
      <c r="CE626" s="30"/>
      <c r="CF626" s="30"/>
      <c r="CG626" s="30"/>
      <c r="CH626" s="30"/>
      <c r="CI626" s="30"/>
      <c r="CJ626" s="30"/>
      <c r="CK626" s="30"/>
      <c r="CL626" s="30"/>
      <c r="CM626" s="30"/>
      <c r="CN626" s="30"/>
      <c r="CO626" s="30"/>
      <c r="CP626" s="30"/>
      <c r="CQ626" s="30"/>
      <c r="CR626" s="30"/>
      <c r="CS626" s="30"/>
      <c r="CT626" s="30"/>
      <c r="CU626" s="30"/>
      <c r="CV626" s="30"/>
      <c r="CW626" s="30"/>
      <c r="CX626" s="30"/>
      <c r="CY626" s="30"/>
      <c r="CZ626" s="30"/>
      <c r="DA626" s="30"/>
      <c r="DB626" s="30"/>
      <c r="DC626" s="30"/>
      <c r="DD626" s="30"/>
      <c r="DE626" s="30"/>
      <c r="DF626" s="30"/>
      <c r="DG626" s="30"/>
      <c r="DH626" s="30"/>
      <c r="DI626" s="30"/>
      <c r="DJ626" s="30"/>
      <c r="DK626" s="30"/>
      <c r="DL626" s="30"/>
      <c r="DM626" s="30"/>
      <c r="DN626" s="30"/>
      <c r="DO626" s="30"/>
      <c r="DP626" s="30"/>
      <c r="DQ626" s="30"/>
      <c r="DR626" s="30"/>
      <c r="DS626" s="30"/>
      <c r="DT626" s="30"/>
      <c r="DU626" s="30"/>
      <c r="DV626" s="30"/>
      <c r="DW626" s="30"/>
      <c r="DX626" s="30"/>
      <c r="DY626" s="30"/>
      <c r="DZ626" s="30"/>
      <c r="EA626" s="30"/>
      <c r="EB626" s="30"/>
      <c r="EC626" s="30"/>
      <c r="ED626" s="30"/>
      <c r="EE626" s="30"/>
      <c r="EF626" s="30"/>
      <c r="EG626" s="30"/>
      <c r="EH626" s="30"/>
      <c r="EI626" s="30"/>
      <c r="EJ626" s="30"/>
      <c r="EK626" s="30"/>
      <c r="EL626" s="30"/>
      <c r="EM626" s="30"/>
      <c r="EN626" s="30"/>
      <c r="EO626" s="30"/>
      <c r="EP626" s="30"/>
      <c r="EQ626" s="30"/>
      <c r="ER626" s="30"/>
      <c r="ES626" s="30"/>
      <c r="ET626" s="30"/>
      <c r="EU626" s="30"/>
      <c r="EV626" s="30"/>
      <c r="EW626" s="30"/>
      <c r="EX626" s="30"/>
      <c r="EY626" s="30"/>
      <c r="EZ626" s="30"/>
      <c r="FA626" s="30"/>
      <c r="FB626" s="30"/>
      <c r="FC626" s="30"/>
      <c r="FD626" s="30"/>
      <c r="FE626" s="30"/>
      <c r="FF626" s="30"/>
      <c r="FG626" s="30"/>
      <c r="FH626" s="30"/>
      <c r="FI626" s="30"/>
      <c r="FJ626" s="30"/>
      <c r="FK626" s="30"/>
      <c r="FL626" s="30"/>
      <c r="FM626" s="30"/>
      <c r="FN626" s="30"/>
      <c r="FO626" s="30"/>
      <c r="FP626" s="30"/>
      <c r="FQ626" s="30"/>
      <c r="FR626" s="30"/>
      <c r="FS626" s="30"/>
      <c r="FT626" s="30"/>
      <c r="FU626" s="30"/>
      <c r="FV626" s="30"/>
      <c r="FW626" s="30"/>
      <c r="FX626" s="30"/>
      <c r="FY626" s="30"/>
      <c r="FZ626" s="30"/>
      <c r="GA626" s="30"/>
      <c r="GB626" s="30"/>
      <c r="GC626" s="30"/>
      <c r="GD626" s="30"/>
      <c r="GE626" s="30"/>
      <c r="GF626" s="30"/>
      <c r="GG626" s="30"/>
      <c r="GH626" s="30"/>
      <c r="GI626" s="30"/>
      <c r="GJ626" s="30"/>
      <c r="GK626" s="30"/>
      <c r="GL626" s="30"/>
      <c r="GM626" s="30"/>
      <c r="GN626" s="30"/>
      <c r="GO626" s="30"/>
      <c r="GP626" s="30"/>
      <c r="GQ626" s="30"/>
      <c r="GR626" s="30"/>
      <c r="GS626" s="30"/>
      <c r="GT626" s="30"/>
      <c r="GU626" s="30"/>
      <c r="GV626" s="30"/>
      <c r="GW626" s="30"/>
      <c r="GX626" s="30"/>
      <c r="GY626" s="30"/>
      <c r="GZ626" s="30"/>
      <c r="HA626" s="30"/>
    </row>
    <row r="627" spans="1:209" s="32" customFormat="1" x14ac:dyDescent="0.25">
      <c r="A627" s="105"/>
      <c r="B627" s="113"/>
      <c r="C627" s="114"/>
      <c r="D627" s="19"/>
      <c r="E627" s="19"/>
      <c r="F627" s="19"/>
      <c r="G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0"/>
      <c r="BX627" s="30"/>
      <c r="BY627" s="30"/>
      <c r="BZ627" s="30"/>
      <c r="CA627" s="30"/>
      <c r="CB627" s="30"/>
      <c r="CC627" s="30"/>
      <c r="CD627" s="30"/>
      <c r="CE627" s="30"/>
      <c r="CF627" s="30"/>
      <c r="CG627" s="30"/>
      <c r="CH627" s="30"/>
      <c r="CI627" s="30"/>
      <c r="CJ627" s="30"/>
      <c r="CK627" s="30"/>
      <c r="CL627" s="30"/>
      <c r="CM627" s="30"/>
      <c r="CN627" s="30"/>
      <c r="CO627" s="30"/>
      <c r="CP627" s="30"/>
      <c r="CQ627" s="30"/>
      <c r="CR627" s="30"/>
      <c r="CS627" s="30"/>
      <c r="CT627" s="30"/>
      <c r="CU627" s="30"/>
      <c r="CV627" s="30"/>
      <c r="CW627" s="30"/>
      <c r="CX627" s="30"/>
      <c r="CY627" s="30"/>
      <c r="CZ627" s="30"/>
      <c r="DA627" s="30"/>
      <c r="DB627" s="30"/>
      <c r="DC627" s="30"/>
      <c r="DD627" s="30"/>
      <c r="DE627" s="30"/>
      <c r="DF627" s="30"/>
      <c r="DG627" s="30"/>
      <c r="DH627" s="30"/>
      <c r="DI627" s="30"/>
      <c r="DJ627" s="30"/>
      <c r="DK627" s="30"/>
      <c r="DL627" s="30"/>
      <c r="DM627" s="30"/>
      <c r="DN627" s="30"/>
      <c r="DO627" s="30"/>
      <c r="DP627" s="30"/>
      <c r="DQ627" s="30"/>
      <c r="DR627" s="30"/>
      <c r="DS627" s="30"/>
      <c r="DT627" s="30"/>
      <c r="DU627" s="30"/>
      <c r="DV627" s="30"/>
      <c r="DW627" s="30"/>
      <c r="DX627" s="30"/>
      <c r="DY627" s="30"/>
      <c r="DZ627" s="30"/>
      <c r="EA627" s="30"/>
      <c r="EB627" s="30"/>
      <c r="EC627" s="30"/>
      <c r="ED627" s="30"/>
      <c r="EE627" s="30"/>
      <c r="EF627" s="30"/>
      <c r="EG627" s="30"/>
      <c r="EH627" s="30"/>
      <c r="EI627" s="30"/>
      <c r="EJ627" s="30"/>
      <c r="EK627" s="30"/>
      <c r="EL627" s="30"/>
      <c r="EM627" s="30"/>
      <c r="EN627" s="30"/>
      <c r="EO627" s="30"/>
      <c r="EP627" s="30"/>
      <c r="EQ627" s="30"/>
      <c r="ER627" s="30"/>
      <c r="ES627" s="30"/>
      <c r="ET627" s="30"/>
      <c r="EU627" s="30"/>
      <c r="EV627" s="30"/>
      <c r="EW627" s="30"/>
      <c r="EX627" s="30"/>
      <c r="EY627" s="30"/>
      <c r="EZ627" s="30"/>
      <c r="FA627" s="30"/>
      <c r="FB627" s="30"/>
      <c r="FC627" s="30"/>
      <c r="FD627" s="30"/>
      <c r="FE627" s="30"/>
      <c r="FF627" s="30"/>
      <c r="FG627" s="30"/>
      <c r="FH627" s="30"/>
      <c r="FI627" s="30"/>
      <c r="FJ627" s="30"/>
      <c r="FK627" s="30"/>
      <c r="FL627" s="30"/>
      <c r="FM627" s="30"/>
      <c r="FN627" s="30"/>
      <c r="FO627" s="30"/>
      <c r="FP627" s="30"/>
      <c r="FQ627" s="30"/>
      <c r="FR627" s="30"/>
      <c r="FS627" s="30"/>
      <c r="FT627" s="30"/>
      <c r="FU627" s="30"/>
      <c r="FV627" s="30"/>
      <c r="FW627" s="30"/>
      <c r="FX627" s="30"/>
      <c r="FY627" s="30"/>
      <c r="FZ627" s="30"/>
      <c r="GA627" s="30"/>
      <c r="GB627" s="30"/>
      <c r="GC627" s="30"/>
      <c r="GD627" s="30"/>
      <c r="GE627" s="30"/>
      <c r="GF627" s="30"/>
      <c r="GG627" s="30"/>
      <c r="GH627" s="30"/>
      <c r="GI627" s="30"/>
      <c r="GJ627" s="30"/>
      <c r="GK627" s="30"/>
      <c r="GL627" s="30"/>
      <c r="GM627" s="30"/>
      <c r="GN627" s="30"/>
      <c r="GO627" s="30"/>
      <c r="GP627" s="30"/>
      <c r="GQ627" s="30"/>
      <c r="GR627" s="30"/>
      <c r="GS627" s="30"/>
      <c r="GT627" s="30"/>
      <c r="GU627" s="30"/>
      <c r="GV627" s="30"/>
      <c r="GW627" s="30"/>
      <c r="GX627" s="30"/>
      <c r="GY627" s="30"/>
      <c r="GZ627" s="30"/>
      <c r="HA627" s="30"/>
    </row>
    <row r="628" spans="1:209" s="32" customFormat="1" x14ac:dyDescent="0.25">
      <c r="A628" s="105"/>
      <c r="B628" s="113"/>
      <c r="C628" s="114"/>
      <c r="D628" s="19"/>
      <c r="E628" s="19"/>
      <c r="F628" s="19"/>
      <c r="G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0"/>
      <c r="BX628" s="30"/>
      <c r="BY628" s="30"/>
      <c r="BZ628" s="30"/>
      <c r="CA628" s="30"/>
      <c r="CB628" s="30"/>
      <c r="CC628" s="30"/>
      <c r="CD628" s="30"/>
      <c r="CE628" s="30"/>
      <c r="CF628" s="30"/>
      <c r="CG628" s="30"/>
      <c r="CH628" s="30"/>
      <c r="CI628" s="30"/>
      <c r="CJ628" s="30"/>
      <c r="CK628" s="30"/>
      <c r="CL628" s="30"/>
      <c r="CM628" s="30"/>
      <c r="CN628" s="30"/>
      <c r="CO628" s="30"/>
      <c r="CP628" s="30"/>
      <c r="CQ628" s="30"/>
      <c r="CR628" s="30"/>
      <c r="CS628" s="30"/>
      <c r="CT628" s="30"/>
      <c r="CU628" s="30"/>
      <c r="CV628" s="30"/>
      <c r="CW628" s="30"/>
      <c r="CX628" s="30"/>
      <c r="CY628" s="30"/>
      <c r="CZ628" s="30"/>
      <c r="DA628" s="30"/>
      <c r="DB628" s="30"/>
      <c r="DC628" s="30"/>
      <c r="DD628" s="30"/>
      <c r="DE628" s="30"/>
      <c r="DF628" s="30"/>
      <c r="DG628" s="30"/>
      <c r="DH628" s="30"/>
      <c r="DI628" s="30"/>
      <c r="DJ628" s="30"/>
      <c r="DK628" s="30"/>
      <c r="DL628" s="30"/>
      <c r="DM628" s="30"/>
      <c r="DN628" s="30"/>
      <c r="DO628" s="30"/>
      <c r="DP628" s="30"/>
      <c r="DQ628" s="30"/>
      <c r="DR628" s="30"/>
      <c r="DS628" s="30"/>
      <c r="DT628" s="30"/>
      <c r="DU628" s="30"/>
      <c r="DV628" s="30"/>
      <c r="DW628" s="30"/>
      <c r="DX628" s="30"/>
      <c r="DY628" s="30"/>
      <c r="DZ628" s="30"/>
      <c r="EA628" s="30"/>
      <c r="EB628" s="30"/>
      <c r="EC628" s="30"/>
      <c r="ED628" s="30"/>
      <c r="EE628" s="30"/>
      <c r="EF628" s="30"/>
      <c r="EG628" s="30"/>
      <c r="EH628" s="30"/>
      <c r="EI628" s="30"/>
      <c r="EJ628" s="30"/>
      <c r="EK628" s="30"/>
      <c r="EL628" s="30"/>
      <c r="EM628" s="30"/>
      <c r="EN628" s="30"/>
      <c r="EO628" s="30"/>
      <c r="EP628" s="30"/>
      <c r="EQ628" s="30"/>
      <c r="ER628" s="30"/>
      <c r="ES628" s="30"/>
      <c r="ET628" s="30"/>
      <c r="EU628" s="30"/>
      <c r="EV628" s="30"/>
      <c r="EW628" s="30"/>
      <c r="EX628" s="30"/>
      <c r="EY628" s="30"/>
      <c r="EZ628" s="30"/>
      <c r="FA628" s="30"/>
      <c r="FB628" s="30"/>
      <c r="FC628" s="30"/>
      <c r="FD628" s="30"/>
      <c r="FE628" s="30"/>
      <c r="FF628" s="30"/>
      <c r="FG628" s="30"/>
      <c r="FH628" s="30"/>
      <c r="FI628" s="30"/>
      <c r="FJ628" s="30"/>
      <c r="FK628" s="30"/>
      <c r="FL628" s="30"/>
      <c r="FM628" s="30"/>
      <c r="FN628" s="30"/>
      <c r="FO628" s="30"/>
      <c r="FP628" s="30"/>
      <c r="FQ628" s="30"/>
      <c r="FR628" s="30"/>
      <c r="FS628" s="30"/>
      <c r="FT628" s="30"/>
      <c r="FU628" s="30"/>
      <c r="FV628" s="30"/>
      <c r="FW628" s="30"/>
      <c r="FX628" s="30"/>
      <c r="FY628" s="30"/>
      <c r="FZ628" s="30"/>
      <c r="GA628" s="30"/>
      <c r="GB628" s="30"/>
      <c r="GC628" s="30"/>
      <c r="GD628" s="30"/>
      <c r="GE628" s="30"/>
      <c r="GF628" s="30"/>
      <c r="GG628" s="30"/>
      <c r="GH628" s="30"/>
      <c r="GI628" s="30"/>
      <c r="GJ628" s="30"/>
      <c r="GK628" s="30"/>
      <c r="GL628" s="30"/>
      <c r="GM628" s="30"/>
      <c r="GN628" s="30"/>
      <c r="GO628" s="30"/>
      <c r="GP628" s="30"/>
      <c r="GQ628" s="30"/>
      <c r="GR628" s="30"/>
      <c r="GS628" s="30"/>
      <c r="GT628" s="30"/>
      <c r="GU628" s="30"/>
      <c r="GV628" s="30"/>
      <c r="GW628" s="30"/>
      <c r="GX628" s="30"/>
      <c r="GY628" s="30"/>
      <c r="GZ628" s="30"/>
      <c r="HA628" s="30"/>
    </row>
    <row r="629" spans="1:209" s="32" customFormat="1" x14ac:dyDescent="0.25">
      <c r="A629" s="105"/>
      <c r="B629" s="113"/>
      <c r="C629" s="114"/>
      <c r="D629" s="19"/>
      <c r="E629" s="19"/>
      <c r="F629" s="19"/>
      <c r="G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30"/>
      <c r="BQ629" s="30"/>
      <c r="BR629" s="30"/>
      <c r="BS629" s="30"/>
      <c r="BT629" s="30"/>
      <c r="BU629" s="30"/>
      <c r="BV629" s="30"/>
      <c r="BW629" s="30"/>
      <c r="BX629" s="30"/>
      <c r="BY629" s="30"/>
      <c r="BZ629" s="30"/>
      <c r="CA629" s="30"/>
      <c r="CB629" s="30"/>
      <c r="CC629" s="30"/>
      <c r="CD629" s="30"/>
      <c r="CE629" s="30"/>
      <c r="CF629" s="30"/>
      <c r="CG629" s="30"/>
      <c r="CH629" s="30"/>
      <c r="CI629" s="30"/>
      <c r="CJ629" s="30"/>
      <c r="CK629" s="30"/>
      <c r="CL629" s="30"/>
      <c r="CM629" s="30"/>
      <c r="CN629" s="30"/>
      <c r="CO629" s="30"/>
      <c r="CP629" s="30"/>
      <c r="CQ629" s="30"/>
      <c r="CR629" s="30"/>
      <c r="CS629" s="30"/>
      <c r="CT629" s="30"/>
      <c r="CU629" s="30"/>
      <c r="CV629" s="30"/>
      <c r="CW629" s="30"/>
      <c r="CX629" s="30"/>
      <c r="CY629" s="30"/>
      <c r="CZ629" s="30"/>
      <c r="DA629" s="30"/>
      <c r="DB629" s="30"/>
      <c r="DC629" s="30"/>
      <c r="DD629" s="30"/>
      <c r="DE629" s="30"/>
      <c r="DF629" s="30"/>
      <c r="DG629" s="30"/>
      <c r="DH629" s="30"/>
      <c r="DI629" s="30"/>
      <c r="DJ629" s="30"/>
      <c r="DK629" s="30"/>
      <c r="DL629" s="30"/>
      <c r="DM629" s="30"/>
      <c r="DN629" s="30"/>
      <c r="DO629" s="30"/>
      <c r="DP629" s="30"/>
      <c r="DQ629" s="30"/>
      <c r="DR629" s="30"/>
      <c r="DS629" s="30"/>
      <c r="DT629" s="30"/>
      <c r="DU629" s="30"/>
      <c r="DV629" s="30"/>
      <c r="DW629" s="30"/>
      <c r="DX629" s="30"/>
      <c r="DY629" s="30"/>
      <c r="DZ629" s="30"/>
      <c r="EA629" s="30"/>
      <c r="EB629" s="30"/>
      <c r="EC629" s="30"/>
      <c r="ED629" s="30"/>
      <c r="EE629" s="30"/>
      <c r="EF629" s="30"/>
      <c r="EG629" s="30"/>
      <c r="EH629" s="30"/>
      <c r="EI629" s="30"/>
      <c r="EJ629" s="30"/>
      <c r="EK629" s="30"/>
      <c r="EL629" s="30"/>
      <c r="EM629" s="30"/>
      <c r="EN629" s="30"/>
      <c r="EO629" s="30"/>
      <c r="EP629" s="30"/>
      <c r="EQ629" s="30"/>
      <c r="ER629" s="30"/>
      <c r="ES629" s="30"/>
      <c r="ET629" s="30"/>
      <c r="EU629" s="30"/>
      <c r="EV629" s="30"/>
      <c r="EW629" s="30"/>
      <c r="EX629" s="30"/>
      <c r="EY629" s="30"/>
      <c r="EZ629" s="30"/>
      <c r="FA629" s="30"/>
      <c r="FB629" s="30"/>
      <c r="FC629" s="30"/>
      <c r="FD629" s="30"/>
      <c r="FE629" s="30"/>
      <c r="FF629" s="30"/>
      <c r="FG629" s="30"/>
      <c r="FH629" s="30"/>
      <c r="FI629" s="30"/>
      <c r="FJ629" s="30"/>
      <c r="FK629" s="30"/>
      <c r="FL629" s="30"/>
      <c r="FM629" s="30"/>
      <c r="FN629" s="30"/>
      <c r="FO629" s="30"/>
      <c r="FP629" s="30"/>
      <c r="FQ629" s="30"/>
      <c r="FR629" s="30"/>
      <c r="FS629" s="30"/>
      <c r="FT629" s="30"/>
      <c r="FU629" s="30"/>
      <c r="FV629" s="30"/>
      <c r="FW629" s="30"/>
      <c r="FX629" s="30"/>
      <c r="FY629" s="30"/>
      <c r="FZ629" s="30"/>
      <c r="GA629" s="30"/>
      <c r="GB629" s="30"/>
      <c r="GC629" s="30"/>
      <c r="GD629" s="30"/>
      <c r="GE629" s="30"/>
      <c r="GF629" s="30"/>
      <c r="GG629" s="30"/>
      <c r="GH629" s="30"/>
      <c r="GI629" s="30"/>
      <c r="GJ629" s="30"/>
      <c r="GK629" s="30"/>
      <c r="GL629" s="30"/>
      <c r="GM629" s="30"/>
      <c r="GN629" s="30"/>
      <c r="GO629" s="30"/>
      <c r="GP629" s="30"/>
      <c r="GQ629" s="30"/>
      <c r="GR629" s="30"/>
      <c r="GS629" s="30"/>
      <c r="GT629" s="30"/>
      <c r="GU629" s="30"/>
      <c r="GV629" s="30"/>
      <c r="GW629" s="30"/>
      <c r="GX629" s="30"/>
      <c r="GY629" s="30"/>
      <c r="GZ629" s="30"/>
      <c r="HA629" s="30"/>
    </row>
    <row r="630" spans="1:209" s="32" customFormat="1" x14ac:dyDescent="0.25">
      <c r="A630" s="105"/>
      <c r="B630" s="113"/>
      <c r="C630" s="114"/>
      <c r="D630" s="19"/>
      <c r="E630" s="19"/>
      <c r="F630" s="19"/>
      <c r="G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30"/>
      <c r="BQ630" s="30"/>
      <c r="BR630" s="30"/>
      <c r="BS630" s="30"/>
      <c r="BT630" s="30"/>
      <c r="BU630" s="30"/>
      <c r="BV630" s="30"/>
      <c r="BW630" s="30"/>
      <c r="BX630" s="30"/>
      <c r="BY630" s="30"/>
      <c r="BZ630" s="30"/>
      <c r="CA630" s="30"/>
      <c r="CB630" s="30"/>
      <c r="CC630" s="30"/>
      <c r="CD630" s="30"/>
      <c r="CE630" s="30"/>
      <c r="CF630" s="30"/>
      <c r="CG630" s="30"/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S630" s="30"/>
      <c r="CT630" s="30"/>
      <c r="CU630" s="30"/>
      <c r="CV630" s="30"/>
      <c r="CW630" s="30"/>
      <c r="CX630" s="30"/>
      <c r="CY630" s="30"/>
      <c r="CZ630" s="30"/>
      <c r="DA630" s="30"/>
      <c r="DB630" s="30"/>
      <c r="DC630" s="30"/>
      <c r="DD630" s="30"/>
      <c r="DE630" s="30"/>
      <c r="DF630" s="30"/>
      <c r="DG630" s="30"/>
      <c r="DH630" s="30"/>
      <c r="DI630" s="30"/>
      <c r="DJ630" s="30"/>
      <c r="DK630" s="30"/>
      <c r="DL630" s="30"/>
      <c r="DM630" s="30"/>
      <c r="DN630" s="30"/>
      <c r="DO630" s="30"/>
      <c r="DP630" s="30"/>
      <c r="DQ630" s="30"/>
      <c r="DR630" s="30"/>
      <c r="DS630" s="30"/>
      <c r="DT630" s="30"/>
      <c r="DU630" s="30"/>
      <c r="DV630" s="30"/>
      <c r="DW630" s="30"/>
      <c r="DX630" s="30"/>
      <c r="DY630" s="30"/>
      <c r="DZ630" s="30"/>
      <c r="EA630" s="30"/>
      <c r="EB630" s="30"/>
      <c r="EC630" s="30"/>
      <c r="ED630" s="30"/>
      <c r="EE630" s="30"/>
      <c r="EF630" s="30"/>
      <c r="EG630" s="30"/>
      <c r="EH630" s="30"/>
      <c r="EI630" s="30"/>
      <c r="EJ630" s="30"/>
      <c r="EK630" s="30"/>
      <c r="EL630" s="30"/>
      <c r="EM630" s="30"/>
      <c r="EN630" s="30"/>
      <c r="EO630" s="30"/>
      <c r="EP630" s="30"/>
      <c r="EQ630" s="30"/>
      <c r="ER630" s="30"/>
      <c r="ES630" s="30"/>
      <c r="ET630" s="30"/>
      <c r="EU630" s="30"/>
      <c r="EV630" s="30"/>
      <c r="EW630" s="30"/>
      <c r="EX630" s="30"/>
      <c r="EY630" s="30"/>
      <c r="EZ630" s="30"/>
      <c r="FA630" s="30"/>
      <c r="FB630" s="30"/>
      <c r="FC630" s="30"/>
      <c r="FD630" s="30"/>
      <c r="FE630" s="30"/>
      <c r="FF630" s="30"/>
      <c r="FG630" s="30"/>
      <c r="FH630" s="30"/>
      <c r="FI630" s="30"/>
      <c r="FJ630" s="30"/>
      <c r="FK630" s="30"/>
      <c r="FL630" s="30"/>
      <c r="FM630" s="30"/>
      <c r="FN630" s="30"/>
      <c r="FO630" s="30"/>
      <c r="FP630" s="30"/>
      <c r="FQ630" s="30"/>
      <c r="FR630" s="30"/>
      <c r="FS630" s="30"/>
      <c r="FT630" s="30"/>
      <c r="FU630" s="30"/>
      <c r="FV630" s="30"/>
      <c r="FW630" s="30"/>
      <c r="FX630" s="30"/>
      <c r="FY630" s="30"/>
      <c r="FZ630" s="30"/>
      <c r="GA630" s="30"/>
      <c r="GB630" s="30"/>
      <c r="GC630" s="30"/>
      <c r="GD630" s="30"/>
      <c r="GE630" s="30"/>
      <c r="GF630" s="30"/>
      <c r="GG630" s="30"/>
      <c r="GH630" s="30"/>
      <c r="GI630" s="30"/>
      <c r="GJ630" s="30"/>
      <c r="GK630" s="30"/>
      <c r="GL630" s="30"/>
      <c r="GM630" s="30"/>
      <c r="GN630" s="30"/>
      <c r="GO630" s="30"/>
      <c r="GP630" s="30"/>
      <c r="GQ630" s="30"/>
      <c r="GR630" s="30"/>
      <c r="GS630" s="30"/>
      <c r="GT630" s="30"/>
      <c r="GU630" s="30"/>
      <c r="GV630" s="30"/>
      <c r="GW630" s="30"/>
      <c r="GX630" s="30"/>
      <c r="GY630" s="30"/>
      <c r="GZ630" s="30"/>
      <c r="HA630" s="30"/>
    </row>
    <row r="631" spans="1:209" s="32" customFormat="1" x14ac:dyDescent="0.25">
      <c r="A631" s="105"/>
      <c r="B631" s="113"/>
      <c r="C631" s="114"/>
      <c r="D631" s="19"/>
      <c r="E631" s="19"/>
      <c r="F631" s="19"/>
      <c r="G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0"/>
      <c r="BX631" s="30"/>
      <c r="BY631" s="30"/>
      <c r="BZ631" s="30"/>
      <c r="CA631" s="30"/>
      <c r="CB631" s="30"/>
      <c r="CC631" s="30"/>
      <c r="CD631" s="30"/>
      <c r="CE631" s="30"/>
      <c r="CF631" s="30"/>
      <c r="CG631" s="30"/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  <c r="CU631" s="30"/>
      <c r="CV631" s="30"/>
      <c r="CW631" s="30"/>
      <c r="CX631" s="30"/>
      <c r="CY631" s="30"/>
      <c r="CZ631" s="30"/>
      <c r="DA631" s="30"/>
      <c r="DB631" s="30"/>
      <c r="DC631" s="30"/>
      <c r="DD631" s="30"/>
      <c r="DE631" s="30"/>
      <c r="DF631" s="30"/>
      <c r="DG631" s="30"/>
      <c r="DH631" s="30"/>
      <c r="DI631" s="30"/>
      <c r="DJ631" s="30"/>
      <c r="DK631" s="30"/>
      <c r="DL631" s="30"/>
      <c r="DM631" s="30"/>
      <c r="DN631" s="30"/>
      <c r="DO631" s="30"/>
      <c r="DP631" s="30"/>
      <c r="DQ631" s="30"/>
      <c r="DR631" s="30"/>
      <c r="DS631" s="30"/>
      <c r="DT631" s="30"/>
      <c r="DU631" s="30"/>
      <c r="DV631" s="30"/>
      <c r="DW631" s="30"/>
      <c r="DX631" s="30"/>
      <c r="DY631" s="30"/>
      <c r="DZ631" s="30"/>
      <c r="EA631" s="30"/>
      <c r="EB631" s="30"/>
      <c r="EC631" s="30"/>
      <c r="ED631" s="30"/>
      <c r="EE631" s="30"/>
      <c r="EF631" s="30"/>
      <c r="EG631" s="30"/>
      <c r="EH631" s="30"/>
      <c r="EI631" s="30"/>
      <c r="EJ631" s="30"/>
      <c r="EK631" s="30"/>
      <c r="EL631" s="30"/>
      <c r="EM631" s="30"/>
      <c r="EN631" s="30"/>
      <c r="EO631" s="30"/>
      <c r="EP631" s="30"/>
      <c r="EQ631" s="30"/>
      <c r="ER631" s="30"/>
      <c r="ES631" s="30"/>
      <c r="ET631" s="30"/>
      <c r="EU631" s="30"/>
      <c r="EV631" s="30"/>
      <c r="EW631" s="30"/>
      <c r="EX631" s="30"/>
      <c r="EY631" s="30"/>
      <c r="EZ631" s="30"/>
      <c r="FA631" s="30"/>
      <c r="FB631" s="30"/>
      <c r="FC631" s="30"/>
      <c r="FD631" s="30"/>
      <c r="FE631" s="30"/>
      <c r="FF631" s="30"/>
      <c r="FG631" s="30"/>
      <c r="FH631" s="30"/>
      <c r="FI631" s="30"/>
      <c r="FJ631" s="30"/>
      <c r="FK631" s="30"/>
      <c r="FL631" s="30"/>
      <c r="FM631" s="30"/>
      <c r="FN631" s="30"/>
      <c r="FO631" s="30"/>
      <c r="FP631" s="30"/>
      <c r="FQ631" s="30"/>
      <c r="FR631" s="30"/>
      <c r="FS631" s="30"/>
      <c r="FT631" s="30"/>
      <c r="FU631" s="30"/>
      <c r="FV631" s="30"/>
      <c r="FW631" s="30"/>
      <c r="FX631" s="30"/>
      <c r="FY631" s="30"/>
      <c r="FZ631" s="30"/>
      <c r="GA631" s="30"/>
      <c r="GB631" s="30"/>
      <c r="GC631" s="30"/>
      <c r="GD631" s="30"/>
      <c r="GE631" s="30"/>
      <c r="GF631" s="30"/>
      <c r="GG631" s="30"/>
      <c r="GH631" s="30"/>
      <c r="GI631" s="30"/>
      <c r="GJ631" s="30"/>
      <c r="GK631" s="30"/>
      <c r="GL631" s="30"/>
      <c r="GM631" s="30"/>
      <c r="GN631" s="30"/>
      <c r="GO631" s="30"/>
      <c r="GP631" s="30"/>
      <c r="GQ631" s="30"/>
      <c r="GR631" s="30"/>
      <c r="GS631" s="30"/>
      <c r="GT631" s="30"/>
      <c r="GU631" s="30"/>
      <c r="GV631" s="30"/>
      <c r="GW631" s="30"/>
      <c r="GX631" s="30"/>
      <c r="GY631" s="30"/>
      <c r="GZ631" s="30"/>
      <c r="HA631" s="30"/>
    </row>
    <row r="632" spans="1:209" s="32" customFormat="1" x14ac:dyDescent="0.25">
      <c r="A632" s="105"/>
      <c r="B632" s="113"/>
      <c r="C632" s="114"/>
      <c r="D632" s="19"/>
      <c r="E632" s="19"/>
      <c r="F632" s="19"/>
      <c r="G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Q632" s="30"/>
      <c r="BR632" s="30"/>
      <c r="BS632" s="30"/>
      <c r="BT632" s="30"/>
      <c r="BU632" s="30"/>
      <c r="BV632" s="30"/>
      <c r="BW632" s="30"/>
      <c r="BX632" s="30"/>
      <c r="BY632" s="30"/>
      <c r="BZ632" s="30"/>
      <c r="CA632" s="30"/>
      <c r="CB632" s="30"/>
      <c r="CC632" s="30"/>
      <c r="CD632" s="30"/>
      <c r="CE632" s="30"/>
      <c r="CF632" s="30"/>
      <c r="CG632" s="30"/>
      <c r="CH632" s="30"/>
      <c r="CI632" s="30"/>
      <c r="CJ632" s="30"/>
      <c r="CK632" s="30"/>
      <c r="CL632" s="30"/>
      <c r="CM632" s="30"/>
      <c r="CN632" s="30"/>
      <c r="CO632" s="30"/>
      <c r="CP632" s="30"/>
      <c r="CQ632" s="30"/>
      <c r="CR632" s="30"/>
      <c r="CS632" s="30"/>
      <c r="CT632" s="30"/>
      <c r="CU632" s="30"/>
      <c r="CV632" s="30"/>
      <c r="CW632" s="30"/>
      <c r="CX632" s="30"/>
      <c r="CY632" s="30"/>
      <c r="CZ632" s="30"/>
      <c r="DA632" s="30"/>
      <c r="DB632" s="30"/>
      <c r="DC632" s="30"/>
      <c r="DD632" s="30"/>
      <c r="DE632" s="30"/>
      <c r="DF632" s="30"/>
      <c r="DG632" s="30"/>
      <c r="DH632" s="30"/>
      <c r="DI632" s="30"/>
      <c r="DJ632" s="30"/>
      <c r="DK632" s="30"/>
      <c r="DL632" s="30"/>
      <c r="DM632" s="30"/>
      <c r="DN632" s="30"/>
      <c r="DO632" s="30"/>
      <c r="DP632" s="30"/>
      <c r="DQ632" s="30"/>
      <c r="DR632" s="30"/>
      <c r="DS632" s="30"/>
      <c r="DT632" s="30"/>
      <c r="DU632" s="30"/>
      <c r="DV632" s="30"/>
      <c r="DW632" s="30"/>
      <c r="DX632" s="30"/>
      <c r="DY632" s="30"/>
      <c r="DZ632" s="30"/>
      <c r="EA632" s="30"/>
      <c r="EB632" s="30"/>
      <c r="EC632" s="30"/>
      <c r="ED632" s="30"/>
      <c r="EE632" s="30"/>
      <c r="EF632" s="30"/>
      <c r="EG632" s="30"/>
      <c r="EH632" s="30"/>
      <c r="EI632" s="30"/>
      <c r="EJ632" s="30"/>
      <c r="EK632" s="30"/>
      <c r="EL632" s="30"/>
      <c r="EM632" s="30"/>
      <c r="EN632" s="30"/>
      <c r="EO632" s="30"/>
      <c r="EP632" s="30"/>
      <c r="EQ632" s="30"/>
      <c r="ER632" s="30"/>
      <c r="ES632" s="30"/>
      <c r="ET632" s="30"/>
      <c r="EU632" s="30"/>
      <c r="EV632" s="30"/>
      <c r="EW632" s="30"/>
      <c r="EX632" s="30"/>
      <c r="EY632" s="30"/>
      <c r="EZ632" s="30"/>
      <c r="FA632" s="30"/>
      <c r="FB632" s="30"/>
      <c r="FC632" s="30"/>
      <c r="FD632" s="30"/>
      <c r="FE632" s="30"/>
      <c r="FF632" s="30"/>
      <c r="FG632" s="30"/>
      <c r="FH632" s="30"/>
      <c r="FI632" s="30"/>
      <c r="FJ632" s="30"/>
      <c r="FK632" s="30"/>
      <c r="FL632" s="30"/>
      <c r="FM632" s="30"/>
      <c r="FN632" s="30"/>
      <c r="FO632" s="30"/>
      <c r="FP632" s="30"/>
      <c r="FQ632" s="30"/>
      <c r="FR632" s="30"/>
      <c r="FS632" s="30"/>
      <c r="FT632" s="30"/>
      <c r="FU632" s="30"/>
      <c r="FV632" s="30"/>
      <c r="FW632" s="30"/>
      <c r="FX632" s="30"/>
      <c r="FY632" s="30"/>
      <c r="FZ632" s="30"/>
      <c r="GA632" s="30"/>
      <c r="GB632" s="30"/>
      <c r="GC632" s="30"/>
      <c r="GD632" s="30"/>
      <c r="GE632" s="30"/>
      <c r="GF632" s="30"/>
      <c r="GG632" s="30"/>
      <c r="GH632" s="30"/>
      <c r="GI632" s="30"/>
      <c r="GJ632" s="30"/>
      <c r="GK632" s="30"/>
      <c r="GL632" s="30"/>
      <c r="GM632" s="30"/>
      <c r="GN632" s="30"/>
      <c r="GO632" s="30"/>
      <c r="GP632" s="30"/>
      <c r="GQ632" s="30"/>
      <c r="GR632" s="30"/>
      <c r="GS632" s="30"/>
      <c r="GT632" s="30"/>
      <c r="GU632" s="30"/>
      <c r="GV632" s="30"/>
      <c r="GW632" s="30"/>
      <c r="GX632" s="30"/>
      <c r="GY632" s="30"/>
      <c r="GZ632" s="30"/>
      <c r="HA632" s="30"/>
    </row>
    <row r="633" spans="1:209" s="32" customFormat="1" x14ac:dyDescent="0.25">
      <c r="A633" s="105"/>
      <c r="B633" s="113"/>
      <c r="C633" s="114"/>
      <c r="D633" s="19"/>
      <c r="E633" s="19"/>
      <c r="F633" s="19"/>
      <c r="G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  <c r="BR633" s="30"/>
      <c r="BS633" s="30"/>
      <c r="BT633" s="30"/>
      <c r="BU633" s="30"/>
      <c r="BV633" s="30"/>
      <c r="BW633" s="30"/>
      <c r="BX633" s="30"/>
      <c r="BY633" s="30"/>
      <c r="BZ633" s="30"/>
      <c r="CA633" s="30"/>
      <c r="CB633" s="30"/>
      <c r="CC633" s="30"/>
      <c r="CD633" s="30"/>
      <c r="CE633" s="30"/>
      <c r="CF633" s="30"/>
      <c r="CG633" s="30"/>
      <c r="CH633" s="30"/>
      <c r="CI633" s="30"/>
      <c r="CJ633" s="30"/>
      <c r="CK633" s="30"/>
      <c r="CL633" s="30"/>
      <c r="CM633" s="30"/>
      <c r="CN633" s="30"/>
      <c r="CO633" s="30"/>
      <c r="CP633" s="30"/>
      <c r="CQ633" s="30"/>
      <c r="CR633" s="30"/>
      <c r="CS633" s="30"/>
      <c r="CT633" s="30"/>
      <c r="CU633" s="30"/>
      <c r="CV633" s="30"/>
      <c r="CW633" s="30"/>
      <c r="CX633" s="30"/>
      <c r="CY633" s="30"/>
      <c r="CZ633" s="30"/>
      <c r="DA633" s="30"/>
      <c r="DB633" s="30"/>
      <c r="DC633" s="30"/>
      <c r="DD633" s="30"/>
      <c r="DE633" s="30"/>
      <c r="DF633" s="30"/>
      <c r="DG633" s="30"/>
      <c r="DH633" s="30"/>
      <c r="DI633" s="30"/>
      <c r="DJ633" s="30"/>
      <c r="DK633" s="30"/>
      <c r="DL633" s="30"/>
      <c r="DM633" s="30"/>
      <c r="DN633" s="30"/>
      <c r="DO633" s="30"/>
      <c r="DP633" s="30"/>
      <c r="DQ633" s="30"/>
      <c r="DR633" s="30"/>
      <c r="DS633" s="30"/>
      <c r="DT633" s="30"/>
      <c r="DU633" s="30"/>
      <c r="DV633" s="30"/>
      <c r="DW633" s="30"/>
      <c r="DX633" s="30"/>
      <c r="DY633" s="30"/>
      <c r="DZ633" s="30"/>
      <c r="EA633" s="30"/>
      <c r="EB633" s="30"/>
      <c r="EC633" s="30"/>
      <c r="ED633" s="30"/>
      <c r="EE633" s="30"/>
      <c r="EF633" s="30"/>
      <c r="EG633" s="30"/>
      <c r="EH633" s="30"/>
      <c r="EI633" s="30"/>
      <c r="EJ633" s="30"/>
      <c r="EK633" s="30"/>
      <c r="EL633" s="30"/>
      <c r="EM633" s="30"/>
      <c r="EN633" s="30"/>
      <c r="EO633" s="30"/>
      <c r="EP633" s="30"/>
      <c r="EQ633" s="30"/>
      <c r="ER633" s="30"/>
      <c r="ES633" s="30"/>
      <c r="ET633" s="30"/>
      <c r="EU633" s="30"/>
      <c r="EV633" s="30"/>
      <c r="EW633" s="30"/>
      <c r="EX633" s="30"/>
      <c r="EY633" s="30"/>
      <c r="EZ633" s="30"/>
      <c r="FA633" s="30"/>
      <c r="FB633" s="30"/>
      <c r="FC633" s="30"/>
      <c r="FD633" s="30"/>
      <c r="FE633" s="30"/>
      <c r="FF633" s="30"/>
      <c r="FG633" s="30"/>
      <c r="FH633" s="30"/>
      <c r="FI633" s="30"/>
      <c r="FJ633" s="30"/>
      <c r="FK633" s="30"/>
      <c r="FL633" s="30"/>
      <c r="FM633" s="30"/>
      <c r="FN633" s="30"/>
      <c r="FO633" s="30"/>
      <c r="FP633" s="30"/>
      <c r="FQ633" s="30"/>
      <c r="FR633" s="30"/>
      <c r="FS633" s="30"/>
      <c r="FT633" s="30"/>
      <c r="FU633" s="30"/>
      <c r="FV633" s="30"/>
      <c r="FW633" s="30"/>
      <c r="FX633" s="30"/>
      <c r="FY633" s="30"/>
      <c r="FZ633" s="30"/>
      <c r="GA633" s="30"/>
      <c r="GB633" s="30"/>
      <c r="GC633" s="30"/>
      <c r="GD633" s="30"/>
      <c r="GE633" s="30"/>
      <c r="GF633" s="30"/>
      <c r="GG633" s="30"/>
      <c r="GH633" s="30"/>
      <c r="GI633" s="30"/>
      <c r="GJ633" s="30"/>
      <c r="GK633" s="30"/>
      <c r="GL633" s="30"/>
      <c r="GM633" s="30"/>
      <c r="GN633" s="30"/>
      <c r="GO633" s="30"/>
      <c r="GP633" s="30"/>
      <c r="GQ633" s="30"/>
      <c r="GR633" s="30"/>
      <c r="GS633" s="30"/>
      <c r="GT633" s="30"/>
      <c r="GU633" s="30"/>
      <c r="GV633" s="30"/>
      <c r="GW633" s="30"/>
      <c r="GX633" s="30"/>
      <c r="GY633" s="30"/>
      <c r="GZ633" s="30"/>
      <c r="HA633" s="30"/>
    </row>
    <row r="634" spans="1:209" s="32" customFormat="1" x14ac:dyDescent="0.25">
      <c r="A634" s="105"/>
      <c r="B634" s="113"/>
      <c r="C634" s="114"/>
      <c r="D634" s="19"/>
      <c r="E634" s="19"/>
      <c r="F634" s="19"/>
      <c r="G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Q634" s="30"/>
      <c r="BR634" s="30"/>
      <c r="BS634" s="30"/>
      <c r="BT634" s="30"/>
      <c r="BU634" s="30"/>
      <c r="BV634" s="30"/>
      <c r="BW634" s="30"/>
      <c r="BX634" s="30"/>
      <c r="BY634" s="30"/>
      <c r="BZ634" s="30"/>
      <c r="CA634" s="30"/>
      <c r="CB634" s="30"/>
      <c r="CC634" s="30"/>
      <c r="CD634" s="30"/>
      <c r="CE634" s="30"/>
      <c r="CF634" s="30"/>
      <c r="CG634" s="30"/>
      <c r="CH634" s="30"/>
      <c r="CI634" s="30"/>
      <c r="CJ634" s="30"/>
      <c r="CK634" s="30"/>
      <c r="CL634" s="30"/>
      <c r="CM634" s="30"/>
      <c r="CN634" s="30"/>
      <c r="CO634" s="30"/>
      <c r="CP634" s="30"/>
      <c r="CQ634" s="30"/>
      <c r="CR634" s="30"/>
      <c r="CS634" s="30"/>
      <c r="CT634" s="30"/>
      <c r="CU634" s="30"/>
      <c r="CV634" s="30"/>
      <c r="CW634" s="30"/>
      <c r="CX634" s="30"/>
      <c r="CY634" s="30"/>
      <c r="CZ634" s="30"/>
      <c r="DA634" s="30"/>
      <c r="DB634" s="30"/>
      <c r="DC634" s="30"/>
      <c r="DD634" s="30"/>
      <c r="DE634" s="30"/>
      <c r="DF634" s="30"/>
      <c r="DG634" s="30"/>
      <c r="DH634" s="30"/>
      <c r="DI634" s="30"/>
      <c r="DJ634" s="30"/>
      <c r="DK634" s="30"/>
      <c r="DL634" s="30"/>
      <c r="DM634" s="30"/>
      <c r="DN634" s="30"/>
      <c r="DO634" s="30"/>
      <c r="DP634" s="30"/>
      <c r="DQ634" s="30"/>
      <c r="DR634" s="30"/>
      <c r="DS634" s="30"/>
      <c r="DT634" s="30"/>
      <c r="DU634" s="30"/>
      <c r="DV634" s="30"/>
      <c r="DW634" s="30"/>
      <c r="DX634" s="30"/>
      <c r="DY634" s="30"/>
      <c r="DZ634" s="30"/>
      <c r="EA634" s="30"/>
      <c r="EB634" s="30"/>
      <c r="EC634" s="30"/>
      <c r="ED634" s="30"/>
      <c r="EE634" s="30"/>
      <c r="EF634" s="30"/>
      <c r="EG634" s="30"/>
      <c r="EH634" s="30"/>
      <c r="EI634" s="30"/>
      <c r="EJ634" s="30"/>
      <c r="EK634" s="30"/>
      <c r="EL634" s="30"/>
      <c r="EM634" s="30"/>
      <c r="EN634" s="30"/>
      <c r="EO634" s="30"/>
      <c r="EP634" s="30"/>
      <c r="EQ634" s="30"/>
      <c r="ER634" s="30"/>
      <c r="ES634" s="30"/>
      <c r="ET634" s="30"/>
      <c r="EU634" s="30"/>
      <c r="EV634" s="30"/>
      <c r="EW634" s="30"/>
      <c r="EX634" s="30"/>
      <c r="EY634" s="30"/>
      <c r="EZ634" s="30"/>
      <c r="FA634" s="30"/>
      <c r="FB634" s="30"/>
      <c r="FC634" s="30"/>
      <c r="FD634" s="30"/>
      <c r="FE634" s="30"/>
      <c r="FF634" s="30"/>
      <c r="FG634" s="30"/>
      <c r="FH634" s="30"/>
      <c r="FI634" s="30"/>
      <c r="FJ634" s="30"/>
      <c r="FK634" s="30"/>
      <c r="FL634" s="30"/>
      <c r="FM634" s="30"/>
      <c r="FN634" s="30"/>
      <c r="FO634" s="30"/>
      <c r="FP634" s="30"/>
      <c r="FQ634" s="30"/>
      <c r="FR634" s="30"/>
      <c r="FS634" s="30"/>
      <c r="FT634" s="30"/>
      <c r="FU634" s="30"/>
      <c r="FV634" s="30"/>
      <c r="FW634" s="30"/>
      <c r="FX634" s="30"/>
      <c r="FY634" s="30"/>
      <c r="FZ634" s="30"/>
      <c r="GA634" s="30"/>
      <c r="GB634" s="30"/>
      <c r="GC634" s="30"/>
      <c r="GD634" s="30"/>
      <c r="GE634" s="30"/>
      <c r="GF634" s="30"/>
      <c r="GG634" s="30"/>
      <c r="GH634" s="30"/>
      <c r="GI634" s="30"/>
      <c r="GJ634" s="30"/>
      <c r="GK634" s="30"/>
      <c r="GL634" s="30"/>
      <c r="GM634" s="30"/>
      <c r="GN634" s="30"/>
      <c r="GO634" s="30"/>
      <c r="GP634" s="30"/>
      <c r="GQ634" s="30"/>
      <c r="GR634" s="30"/>
      <c r="GS634" s="30"/>
      <c r="GT634" s="30"/>
      <c r="GU634" s="30"/>
      <c r="GV634" s="30"/>
      <c r="GW634" s="30"/>
      <c r="GX634" s="30"/>
      <c r="GY634" s="30"/>
      <c r="GZ634" s="30"/>
      <c r="HA634" s="30"/>
    </row>
    <row r="635" spans="1:209" s="32" customFormat="1" x14ac:dyDescent="0.25">
      <c r="A635" s="105"/>
      <c r="B635" s="113"/>
      <c r="C635" s="114"/>
      <c r="D635" s="19"/>
      <c r="E635" s="19"/>
      <c r="F635" s="19"/>
      <c r="G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  <c r="BR635" s="30"/>
      <c r="BS635" s="30"/>
      <c r="BT635" s="30"/>
      <c r="BU635" s="30"/>
      <c r="BV635" s="30"/>
      <c r="BW635" s="30"/>
      <c r="BX635" s="30"/>
      <c r="BY635" s="30"/>
      <c r="BZ635" s="30"/>
      <c r="CA635" s="30"/>
      <c r="CB635" s="30"/>
      <c r="CC635" s="30"/>
      <c r="CD635" s="30"/>
      <c r="CE635" s="30"/>
      <c r="CF635" s="30"/>
      <c r="CG635" s="30"/>
      <c r="CH635" s="30"/>
      <c r="CI635" s="30"/>
      <c r="CJ635" s="30"/>
      <c r="CK635" s="30"/>
      <c r="CL635" s="30"/>
      <c r="CM635" s="30"/>
      <c r="CN635" s="30"/>
      <c r="CO635" s="30"/>
      <c r="CP635" s="30"/>
      <c r="CQ635" s="30"/>
      <c r="CR635" s="30"/>
      <c r="CS635" s="30"/>
      <c r="CT635" s="30"/>
      <c r="CU635" s="30"/>
      <c r="CV635" s="30"/>
      <c r="CW635" s="30"/>
      <c r="CX635" s="30"/>
      <c r="CY635" s="30"/>
      <c r="CZ635" s="30"/>
      <c r="DA635" s="30"/>
      <c r="DB635" s="30"/>
      <c r="DC635" s="30"/>
      <c r="DD635" s="30"/>
      <c r="DE635" s="30"/>
      <c r="DF635" s="30"/>
      <c r="DG635" s="30"/>
      <c r="DH635" s="30"/>
      <c r="DI635" s="30"/>
      <c r="DJ635" s="30"/>
      <c r="DK635" s="30"/>
      <c r="DL635" s="30"/>
      <c r="DM635" s="30"/>
      <c r="DN635" s="30"/>
      <c r="DO635" s="30"/>
      <c r="DP635" s="30"/>
      <c r="DQ635" s="30"/>
      <c r="DR635" s="30"/>
      <c r="DS635" s="30"/>
      <c r="DT635" s="30"/>
      <c r="DU635" s="30"/>
      <c r="DV635" s="30"/>
      <c r="DW635" s="30"/>
      <c r="DX635" s="30"/>
      <c r="DY635" s="30"/>
      <c r="DZ635" s="30"/>
      <c r="EA635" s="30"/>
      <c r="EB635" s="30"/>
      <c r="EC635" s="30"/>
      <c r="ED635" s="30"/>
      <c r="EE635" s="30"/>
      <c r="EF635" s="30"/>
      <c r="EG635" s="30"/>
      <c r="EH635" s="30"/>
      <c r="EI635" s="30"/>
      <c r="EJ635" s="30"/>
      <c r="EK635" s="30"/>
      <c r="EL635" s="30"/>
      <c r="EM635" s="30"/>
      <c r="EN635" s="30"/>
      <c r="EO635" s="30"/>
      <c r="EP635" s="30"/>
      <c r="EQ635" s="30"/>
      <c r="ER635" s="30"/>
      <c r="ES635" s="30"/>
      <c r="ET635" s="30"/>
      <c r="EU635" s="30"/>
      <c r="EV635" s="30"/>
      <c r="EW635" s="30"/>
      <c r="EX635" s="30"/>
      <c r="EY635" s="30"/>
      <c r="EZ635" s="30"/>
      <c r="FA635" s="30"/>
      <c r="FB635" s="30"/>
      <c r="FC635" s="30"/>
      <c r="FD635" s="30"/>
      <c r="FE635" s="30"/>
      <c r="FF635" s="30"/>
      <c r="FG635" s="30"/>
      <c r="FH635" s="30"/>
      <c r="FI635" s="30"/>
      <c r="FJ635" s="30"/>
      <c r="FK635" s="30"/>
      <c r="FL635" s="30"/>
      <c r="FM635" s="30"/>
      <c r="FN635" s="30"/>
      <c r="FO635" s="30"/>
      <c r="FP635" s="30"/>
      <c r="FQ635" s="30"/>
      <c r="FR635" s="30"/>
      <c r="FS635" s="30"/>
      <c r="FT635" s="30"/>
      <c r="FU635" s="30"/>
      <c r="FV635" s="30"/>
      <c r="FW635" s="30"/>
      <c r="FX635" s="30"/>
      <c r="FY635" s="30"/>
      <c r="FZ635" s="30"/>
      <c r="GA635" s="30"/>
      <c r="GB635" s="30"/>
      <c r="GC635" s="30"/>
      <c r="GD635" s="30"/>
      <c r="GE635" s="30"/>
      <c r="GF635" s="30"/>
      <c r="GG635" s="30"/>
      <c r="GH635" s="30"/>
      <c r="GI635" s="30"/>
      <c r="GJ635" s="30"/>
      <c r="GK635" s="30"/>
      <c r="GL635" s="30"/>
      <c r="GM635" s="30"/>
      <c r="GN635" s="30"/>
      <c r="GO635" s="30"/>
      <c r="GP635" s="30"/>
      <c r="GQ635" s="30"/>
      <c r="GR635" s="30"/>
      <c r="GS635" s="30"/>
      <c r="GT635" s="30"/>
      <c r="GU635" s="30"/>
      <c r="GV635" s="30"/>
      <c r="GW635" s="30"/>
      <c r="GX635" s="30"/>
      <c r="GY635" s="30"/>
      <c r="GZ635" s="30"/>
      <c r="HA635" s="30"/>
    </row>
    <row r="636" spans="1:209" s="32" customFormat="1" x14ac:dyDescent="0.25">
      <c r="A636" s="105"/>
      <c r="B636" s="113"/>
      <c r="C636" s="114"/>
      <c r="D636" s="19"/>
      <c r="E636" s="19"/>
      <c r="F636" s="19"/>
      <c r="G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Q636" s="30"/>
      <c r="BR636" s="30"/>
      <c r="BS636" s="30"/>
      <c r="BT636" s="30"/>
      <c r="BU636" s="30"/>
      <c r="BV636" s="30"/>
      <c r="BW636" s="30"/>
      <c r="BX636" s="30"/>
      <c r="BY636" s="30"/>
      <c r="BZ636" s="30"/>
      <c r="CA636" s="30"/>
      <c r="CB636" s="30"/>
      <c r="CC636" s="30"/>
      <c r="CD636" s="30"/>
      <c r="CE636" s="30"/>
      <c r="CF636" s="30"/>
      <c r="CG636" s="30"/>
      <c r="CH636" s="30"/>
      <c r="CI636" s="30"/>
      <c r="CJ636" s="30"/>
      <c r="CK636" s="30"/>
      <c r="CL636" s="30"/>
      <c r="CM636" s="30"/>
      <c r="CN636" s="30"/>
      <c r="CO636" s="30"/>
      <c r="CP636" s="30"/>
      <c r="CQ636" s="30"/>
      <c r="CR636" s="30"/>
      <c r="CS636" s="30"/>
      <c r="CT636" s="30"/>
      <c r="CU636" s="30"/>
      <c r="CV636" s="30"/>
      <c r="CW636" s="30"/>
      <c r="CX636" s="30"/>
      <c r="CY636" s="30"/>
      <c r="CZ636" s="30"/>
      <c r="DA636" s="30"/>
      <c r="DB636" s="30"/>
      <c r="DC636" s="30"/>
      <c r="DD636" s="30"/>
      <c r="DE636" s="30"/>
      <c r="DF636" s="30"/>
      <c r="DG636" s="30"/>
      <c r="DH636" s="30"/>
      <c r="DI636" s="30"/>
      <c r="DJ636" s="30"/>
      <c r="DK636" s="30"/>
      <c r="DL636" s="30"/>
      <c r="DM636" s="30"/>
      <c r="DN636" s="30"/>
      <c r="DO636" s="30"/>
      <c r="DP636" s="30"/>
      <c r="DQ636" s="30"/>
      <c r="DR636" s="30"/>
      <c r="DS636" s="30"/>
      <c r="DT636" s="30"/>
      <c r="DU636" s="30"/>
      <c r="DV636" s="30"/>
      <c r="DW636" s="30"/>
      <c r="DX636" s="30"/>
      <c r="DY636" s="30"/>
      <c r="DZ636" s="30"/>
      <c r="EA636" s="30"/>
      <c r="EB636" s="30"/>
      <c r="EC636" s="30"/>
      <c r="ED636" s="30"/>
      <c r="EE636" s="30"/>
      <c r="EF636" s="30"/>
      <c r="EG636" s="30"/>
      <c r="EH636" s="30"/>
      <c r="EI636" s="30"/>
      <c r="EJ636" s="30"/>
      <c r="EK636" s="30"/>
      <c r="EL636" s="30"/>
      <c r="EM636" s="30"/>
      <c r="EN636" s="30"/>
      <c r="EO636" s="30"/>
      <c r="EP636" s="30"/>
      <c r="EQ636" s="30"/>
      <c r="ER636" s="30"/>
      <c r="ES636" s="30"/>
      <c r="ET636" s="30"/>
      <c r="EU636" s="30"/>
      <c r="EV636" s="30"/>
      <c r="EW636" s="30"/>
      <c r="EX636" s="30"/>
      <c r="EY636" s="30"/>
      <c r="EZ636" s="30"/>
      <c r="FA636" s="30"/>
      <c r="FB636" s="30"/>
      <c r="FC636" s="30"/>
      <c r="FD636" s="30"/>
      <c r="FE636" s="30"/>
      <c r="FF636" s="30"/>
      <c r="FG636" s="30"/>
      <c r="FH636" s="30"/>
      <c r="FI636" s="30"/>
      <c r="FJ636" s="30"/>
      <c r="FK636" s="30"/>
      <c r="FL636" s="30"/>
      <c r="FM636" s="30"/>
      <c r="FN636" s="30"/>
      <c r="FO636" s="30"/>
      <c r="FP636" s="30"/>
      <c r="FQ636" s="30"/>
      <c r="FR636" s="30"/>
      <c r="FS636" s="30"/>
      <c r="FT636" s="30"/>
      <c r="FU636" s="30"/>
      <c r="FV636" s="30"/>
      <c r="FW636" s="30"/>
      <c r="FX636" s="30"/>
      <c r="FY636" s="30"/>
      <c r="FZ636" s="30"/>
      <c r="GA636" s="30"/>
      <c r="GB636" s="30"/>
      <c r="GC636" s="30"/>
      <c r="GD636" s="30"/>
      <c r="GE636" s="30"/>
      <c r="GF636" s="30"/>
      <c r="GG636" s="30"/>
      <c r="GH636" s="30"/>
      <c r="GI636" s="30"/>
      <c r="GJ636" s="30"/>
      <c r="GK636" s="30"/>
      <c r="GL636" s="30"/>
      <c r="GM636" s="30"/>
      <c r="GN636" s="30"/>
      <c r="GO636" s="30"/>
      <c r="GP636" s="30"/>
      <c r="GQ636" s="30"/>
      <c r="GR636" s="30"/>
      <c r="GS636" s="30"/>
      <c r="GT636" s="30"/>
      <c r="GU636" s="30"/>
      <c r="GV636" s="30"/>
      <c r="GW636" s="30"/>
      <c r="GX636" s="30"/>
      <c r="GY636" s="30"/>
      <c r="GZ636" s="30"/>
      <c r="HA636" s="30"/>
    </row>
    <row r="637" spans="1:209" s="32" customFormat="1" x14ac:dyDescent="0.25">
      <c r="A637" s="105"/>
      <c r="B637" s="113"/>
      <c r="C637" s="114"/>
      <c r="D637" s="19"/>
      <c r="E637" s="19"/>
      <c r="F637" s="19"/>
      <c r="G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30"/>
      <c r="BQ637" s="30"/>
      <c r="BR637" s="30"/>
      <c r="BS637" s="30"/>
      <c r="BT637" s="30"/>
      <c r="BU637" s="30"/>
      <c r="BV637" s="30"/>
      <c r="BW637" s="30"/>
      <c r="BX637" s="30"/>
      <c r="BY637" s="30"/>
      <c r="BZ637" s="30"/>
      <c r="CA637" s="30"/>
      <c r="CB637" s="30"/>
      <c r="CC637" s="30"/>
      <c r="CD637" s="30"/>
      <c r="CE637" s="30"/>
      <c r="CF637" s="30"/>
      <c r="CG637" s="30"/>
      <c r="CH637" s="30"/>
      <c r="CI637" s="30"/>
      <c r="CJ637" s="30"/>
      <c r="CK637" s="30"/>
      <c r="CL637" s="30"/>
      <c r="CM637" s="30"/>
      <c r="CN637" s="30"/>
      <c r="CO637" s="30"/>
      <c r="CP637" s="30"/>
      <c r="CQ637" s="30"/>
      <c r="CR637" s="30"/>
      <c r="CS637" s="30"/>
      <c r="CT637" s="30"/>
      <c r="CU637" s="30"/>
      <c r="CV637" s="30"/>
      <c r="CW637" s="30"/>
      <c r="CX637" s="30"/>
      <c r="CY637" s="30"/>
      <c r="CZ637" s="30"/>
      <c r="DA637" s="30"/>
      <c r="DB637" s="30"/>
      <c r="DC637" s="30"/>
      <c r="DD637" s="30"/>
      <c r="DE637" s="30"/>
      <c r="DF637" s="30"/>
      <c r="DG637" s="30"/>
      <c r="DH637" s="30"/>
      <c r="DI637" s="30"/>
      <c r="DJ637" s="30"/>
      <c r="DK637" s="30"/>
      <c r="DL637" s="30"/>
      <c r="DM637" s="30"/>
      <c r="DN637" s="30"/>
      <c r="DO637" s="30"/>
      <c r="DP637" s="30"/>
      <c r="DQ637" s="30"/>
      <c r="DR637" s="30"/>
      <c r="DS637" s="30"/>
      <c r="DT637" s="30"/>
      <c r="DU637" s="30"/>
      <c r="DV637" s="30"/>
      <c r="DW637" s="30"/>
      <c r="DX637" s="30"/>
      <c r="DY637" s="30"/>
      <c r="DZ637" s="30"/>
      <c r="EA637" s="30"/>
      <c r="EB637" s="30"/>
      <c r="EC637" s="30"/>
      <c r="ED637" s="30"/>
      <c r="EE637" s="30"/>
      <c r="EF637" s="30"/>
      <c r="EG637" s="30"/>
      <c r="EH637" s="30"/>
      <c r="EI637" s="30"/>
      <c r="EJ637" s="30"/>
      <c r="EK637" s="30"/>
      <c r="EL637" s="30"/>
      <c r="EM637" s="30"/>
      <c r="EN637" s="30"/>
      <c r="EO637" s="30"/>
      <c r="EP637" s="30"/>
      <c r="EQ637" s="30"/>
      <c r="ER637" s="30"/>
      <c r="ES637" s="30"/>
      <c r="ET637" s="30"/>
      <c r="EU637" s="30"/>
      <c r="EV637" s="30"/>
      <c r="EW637" s="30"/>
      <c r="EX637" s="30"/>
      <c r="EY637" s="30"/>
      <c r="EZ637" s="30"/>
      <c r="FA637" s="30"/>
      <c r="FB637" s="30"/>
      <c r="FC637" s="30"/>
      <c r="FD637" s="30"/>
      <c r="FE637" s="30"/>
      <c r="FF637" s="30"/>
      <c r="FG637" s="30"/>
      <c r="FH637" s="30"/>
      <c r="FI637" s="30"/>
      <c r="FJ637" s="30"/>
      <c r="FK637" s="30"/>
      <c r="FL637" s="30"/>
      <c r="FM637" s="30"/>
      <c r="FN637" s="30"/>
      <c r="FO637" s="30"/>
      <c r="FP637" s="30"/>
      <c r="FQ637" s="30"/>
      <c r="FR637" s="30"/>
      <c r="FS637" s="30"/>
      <c r="FT637" s="30"/>
      <c r="FU637" s="30"/>
      <c r="FV637" s="30"/>
      <c r="FW637" s="30"/>
      <c r="FX637" s="30"/>
      <c r="FY637" s="30"/>
      <c r="FZ637" s="30"/>
      <c r="GA637" s="30"/>
      <c r="GB637" s="30"/>
      <c r="GC637" s="30"/>
      <c r="GD637" s="30"/>
      <c r="GE637" s="30"/>
      <c r="GF637" s="30"/>
      <c r="GG637" s="30"/>
      <c r="GH637" s="30"/>
      <c r="GI637" s="30"/>
      <c r="GJ637" s="30"/>
      <c r="GK637" s="30"/>
      <c r="GL637" s="30"/>
      <c r="GM637" s="30"/>
      <c r="GN637" s="30"/>
      <c r="GO637" s="30"/>
      <c r="GP637" s="30"/>
      <c r="GQ637" s="30"/>
      <c r="GR637" s="30"/>
      <c r="GS637" s="30"/>
      <c r="GT637" s="30"/>
      <c r="GU637" s="30"/>
      <c r="GV637" s="30"/>
      <c r="GW637" s="30"/>
      <c r="GX637" s="30"/>
      <c r="GY637" s="30"/>
      <c r="GZ637" s="30"/>
      <c r="HA637" s="30"/>
    </row>
    <row r="638" spans="1:209" s="32" customFormat="1" x14ac:dyDescent="0.25">
      <c r="A638" s="105"/>
      <c r="B638" s="113"/>
      <c r="C638" s="114"/>
      <c r="D638" s="19"/>
      <c r="E638" s="19"/>
      <c r="F638" s="19"/>
      <c r="G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30"/>
      <c r="BQ638" s="30"/>
      <c r="BR638" s="30"/>
      <c r="BS638" s="30"/>
      <c r="BT638" s="30"/>
      <c r="BU638" s="30"/>
      <c r="BV638" s="30"/>
      <c r="BW638" s="30"/>
      <c r="BX638" s="30"/>
      <c r="BY638" s="30"/>
      <c r="BZ638" s="30"/>
      <c r="CA638" s="30"/>
      <c r="CB638" s="30"/>
      <c r="CC638" s="30"/>
      <c r="CD638" s="30"/>
      <c r="CE638" s="30"/>
      <c r="CF638" s="30"/>
      <c r="CG638" s="30"/>
      <c r="CH638" s="30"/>
      <c r="CI638" s="30"/>
      <c r="CJ638" s="30"/>
      <c r="CK638" s="30"/>
      <c r="CL638" s="30"/>
      <c r="CM638" s="30"/>
      <c r="CN638" s="30"/>
      <c r="CO638" s="30"/>
      <c r="CP638" s="30"/>
      <c r="CQ638" s="30"/>
      <c r="CR638" s="30"/>
      <c r="CS638" s="30"/>
      <c r="CT638" s="30"/>
      <c r="CU638" s="30"/>
      <c r="CV638" s="30"/>
      <c r="CW638" s="30"/>
      <c r="CX638" s="30"/>
      <c r="CY638" s="30"/>
      <c r="CZ638" s="30"/>
      <c r="DA638" s="30"/>
      <c r="DB638" s="30"/>
      <c r="DC638" s="30"/>
      <c r="DD638" s="30"/>
      <c r="DE638" s="30"/>
      <c r="DF638" s="30"/>
      <c r="DG638" s="30"/>
      <c r="DH638" s="30"/>
      <c r="DI638" s="30"/>
      <c r="DJ638" s="30"/>
      <c r="DK638" s="30"/>
      <c r="DL638" s="30"/>
      <c r="DM638" s="30"/>
      <c r="DN638" s="30"/>
      <c r="DO638" s="30"/>
      <c r="DP638" s="30"/>
      <c r="DQ638" s="30"/>
      <c r="DR638" s="30"/>
      <c r="DS638" s="30"/>
      <c r="DT638" s="30"/>
      <c r="DU638" s="30"/>
      <c r="DV638" s="30"/>
      <c r="DW638" s="30"/>
      <c r="DX638" s="30"/>
      <c r="DY638" s="30"/>
      <c r="DZ638" s="30"/>
      <c r="EA638" s="30"/>
      <c r="EB638" s="30"/>
      <c r="EC638" s="30"/>
      <c r="ED638" s="30"/>
      <c r="EE638" s="30"/>
      <c r="EF638" s="30"/>
      <c r="EG638" s="30"/>
      <c r="EH638" s="30"/>
      <c r="EI638" s="30"/>
      <c r="EJ638" s="30"/>
      <c r="EK638" s="30"/>
      <c r="EL638" s="30"/>
      <c r="EM638" s="30"/>
      <c r="EN638" s="30"/>
      <c r="EO638" s="30"/>
      <c r="EP638" s="30"/>
      <c r="EQ638" s="30"/>
      <c r="ER638" s="30"/>
      <c r="ES638" s="30"/>
      <c r="ET638" s="30"/>
      <c r="EU638" s="30"/>
      <c r="EV638" s="30"/>
      <c r="EW638" s="30"/>
      <c r="EX638" s="30"/>
      <c r="EY638" s="30"/>
      <c r="EZ638" s="30"/>
      <c r="FA638" s="30"/>
      <c r="FB638" s="30"/>
      <c r="FC638" s="30"/>
      <c r="FD638" s="30"/>
      <c r="FE638" s="30"/>
      <c r="FF638" s="30"/>
      <c r="FG638" s="30"/>
      <c r="FH638" s="30"/>
      <c r="FI638" s="30"/>
      <c r="FJ638" s="30"/>
      <c r="FK638" s="30"/>
      <c r="FL638" s="30"/>
      <c r="FM638" s="30"/>
      <c r="FN638" s="30"/>
      <c r="FO638" s="30"/>
      <c r="FP638" s="30"/>
      <c r="FQ638" s="30"/>
      <c r="FR638" s="30"/>
      <c r="FS638" s="30"/>
      <c r="FT638" s="30"/>
      <c r="FU638" s="30"/>
      <c r="FV638" s="30"/>
      <c r="FW638" s="30"/>
      <c r="FX638" s="30"/>
      <c r="FY638" s="30"/>
      <c r="FZ638" s="30"/>
      <c r="GA638" s="30"/>
      <c r="GB638" s="30"/>
      <c r="GC638" s="30"/>
      <c r="GD638" s="30"/>
      <c r="GE638" s="30"/>
      <c r="GF638" s="30"/>
      <c r="GG638" s="30"/>
      <c r="GH638" s="30"/>
      <c r="GI638" s="30"/>
      <c r="GJ638" s="30"/>
      <c r="GK638" s="30"/>
      <c r="GL638" s="30"/>
      <c r="GM638" s="30"/>
      <c r="GN638" s="30"/>
      <c r="GO638" s="30"/>
      <c r="GP638" s="30"/>
      <c r="GQ638" s="30"/>
      <c r="GR638" s="30"/>
      <c r="GS638" s="30"/>
      <c r="GT638" s="30"/>
      <c r="GU638" s="30"/>
      <c r="GV638" s="30"/>
      <c r="GW638" s="30"/>
      <c r="GX638" s="30"/>
      <c r="GY638" s="30"/>
      <c r="GZ638" s="30"/>
      <c r="HA638" s="30"/>
    </row>
    <row r="639" spans="1:209" s="32" customFormat="1" x14ac:dyDescent="0.25">
      <c r="A639" s="105"/>
      <c r="B639" s="113"/>
      <c r="C639" s="114"/>
      <c r="D639" s="19"/>
      <c r="E639" s="19"/>
      <c r="F639" s="19"/>
      <c r="G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30"/>
      <c r="BQ639" s="30"/>
      <c r="BR639" s="30"/>
      <c r="BS639" s="30"/>
      <c r="BT639" s="30"/>
      <c r="BU639" s="30"/>
      <c r="BV639" s="30"/>
      <c r="BW639" s="30"/>
      <c r="BX639" s="30"/>
      <c r="BY639" s="30"/>
      <c r="BZ639" s="30"/>
      <c r="CA639" s="30"/>
      <c r="CB639" s="30"/>
      <c r="CC639" s="30"/>
      <c r="CD639" s="30"/>
      <c r="CE639" s="30"/>
      <c r="CF639" s="30"/>
      <c r="CG639" s="30"/>
      <c r="CH639" s="30"/>
      <c r="CI639" s="30"/>
      <c r="CJ639" s="30"/>
      <c r="CK639" s="30"/>
      <c r="CL639" s="30"/>
      <c r="CM639" s="30"/>
      <c r="CN639" s="30"/>
      <c r="CO639" s="30"/>
      <c r="CP639" s="30"/>
      <c r="CQ639" s="30"/>
      <c r="CR639" s="30"/>
      <c r="CS639" s="30"/>
      <c r="CT639" s="30"/>
      <c r="CU639" s="30"/>
      <c r="CV639" s="30"/>
      <c r="CW639" s="30"/>
      <c r="CX639" s="30"/>
      <c r="CY639" s="30"/>
      <c r="CZ639" s="30"/>
      <c r="DA639" s="30"/>
      <c r="DB639" s="30"/>
      <c r="DC639" s="30"/>
      <c r="DD639" s="30"/>
      <c r="DE639" s="30"/>
      <c r="DF639" s="30"/>
      <c r="DG639" s="30"/>
      <c r="DH639" s="30"/>
      <c r="DI639" s="30"/>
      <c r="DJ639" s="30"/>
      <c r="DK639" s="30"/>
      <c r="DL639" s="30"/>
      <c r="DM639" s="30"/>
      <c r="DN639" s="30"/>
      <c r="DO639" s="30"/>
      <c r="DP639" s="30"/>
      <c r="DQ639" s="30"/>
      <c r="DR639" s="30"/>
      <c r="DS639" s="30"/>
      <c r="DT639" s="30"/>
      <c r="DU639" s="30"/>
      <c r="DV639" s="30"/>
      <c r="DW639" s="30"/>
      <c r="DX639" s="30"/>
      <c r="DY639" s="30"/>
      <c r="DZ639" s="30"/>
      <c r="EA639" s="30"/>
      <c r="EB639" s="30"/>
      <c r="EC639" s="30"/>
      <c r="ED639" s="30"/>
      <c r="EE639" s="30"/>
      <c r="EF639" s="30"/>
      <c r="EG639" s="30"/>
      <c r="EH639" s="30"/>
      <c r="EI639" s="30"/>
      <c r="EJ639" s="30"/>
      <c r="EK639" s="30"/>
      <c r="EL639" s="30"/>
      <c r="EM639" s="30"/>
      <c r="EN639" s="30"/>
      <c r="EO639" s="30"/>
      <c r="EP639" s="30"/>
      <c r="EQ639" s="30"/>
      <c r="ER639" s="30"/>
      <c r="ES639" s="30"/>
      <c r="ET639" s="30"/>
      <c r="EU639" s="30"/>
      <c r="EV639" s="30"/>
      <c r="EW639" s="30"/>
      <c r="EX639" s="30"/>
      <c r="EY639" s="30"/>
      <c r="EZ639" s="30"/>
      <c r="FA639" s="30"/>
      <c r="FB639" s="30"/>
      <c r="FC639" s="30"/>
      <c r="FD639" s="30"/>
      <c r="FE639" s="30"/>
      <c r="FF639" s="30"/>
      <c r="FG639" s="30"/>
      <c r="FH639" s="30"/>
      <c r="FI639" s="30"/>
      <c r="FJ639" s="30"/>
      <c r="FK639" s="30"/>
      <c r="FL639" s="30"/>
      <c r="FM639" s="30"/>
      <c r="FN639" s="30"/>
      <c r="FO639" s="30"/>
      <c r="FP639" s="30"/>
      <c r="FQ639" s="30"/>
      <c r="FR639" s="30"/>
      <c r="FS639" s="30"/>
      <c r="FT639" s="30"/>
      <c r="FU639" s="30"/>
      <c r="FV639" s="30"/>
      <c r="FW639" s="30"/>
      <c r="FX639" s="30"/>
      <c r="FY639" s="30"/>
      <c r="FZ639" s="30"/>
      <c r="GA639" s="30"/>
      <c r="GB639" s="30"/>
      <c r="GC639" s="30"/>
      <c r="GD639" s="30"/>
      <c r="GE639" s="30"/>
      <c r="GF639" s="30"/>
      <c r="GG639" s="30"/>
      <c r="GH639" s="30"/>
      <c r="GI639" s="30"/>
      <c r="GJ639" s="30"/>
      <c r="GK639" s="30"/>
      <c r="GL639" s="30"/>
      <c r="GM639" s="30"/>
      <c r="GN639" s="30"/>
      <c r="GO639" s="30"/>
      <c r="GP639" s="30"/>
      <c r="GQ639" s="30"/>
      <c r="GR639" s="30"/>
      <c r="GS639" s="30"/>
      <c r="GT639" s="30"/>
      <c r="GU639" s="30"/>
      <c r="GV639" s="30"/>
      <c r="GW639" s="30"/>
      <c r="GX639" s="30"/>
      <c r="GY639" s="30"/>
      <c r="GZ639" s="30"/>
      <c r="HA639" s="30"/>
    </row>
    <row r="640" spans="1:209" s="32" customFormat="1" x14ac:dyDescent="0.25">
      <c r="A640" s="105"/>
      <c r="B640" s="113"/>
      <c r="C640" s="114"/>
      <c r="D640" s="19"/>
      <c r="E640" s="19"/>
      <c r="F640" s="19"/>
      <c r="G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30"/>
      <c r="BQ640" s="30"/>
      <c r="BR640" s="30"/>
      <c r="BS640" s="30"/>
      <c r="BT640" s="30"/>
      <c r="BU640" s="30"/>
      <c r="BV640" s="30"/>
      <c r="BW640" s="30"/>
      <c r="BX640" s="30"/>
      <c r="BY640" s="30"/>
      <c r="BZ640" s="30"/>
      <c r="CA640" s="30"/>
      <c r="CB640" s="30"/>
      <c r="CC640" s="30"/>
      <c r="CD640" s="30"/>
      <c r="CE640" s="30"/>
      <c r="CF640" s="30"/>
      <c r="CG640" s="30"/>
      <c r="CH640" s="30"/>
      <c r="CI640" s="30"/>
      <c r="CJ640" s="30"/>
      <c r="CK640" s="30"/>
      <c r="CL640" s="30"/>
      <c r="CM640" s="30"/>
      <c r="CN640" s="30"/>
      <c r="CO640" s="30"/>
      <c r="CP640" s="30"/>
      <c r="CQ640" s="30"/>
      <c r="CR640" s="30"/>
      <c r="CS640" s="30"/>
      <c r="CT640" s="30"/>
      <c r="CU640" s="30"/>
      <c r="CV640" s="30"/>
      <c r="CW640" s="30"/>
      <c r="CX640" s="30"/>
      <c r="CY640" s="30"/>
      <c r="CZ640" s="30"/>
      <c r="DA640" s="30"/>
      <c r="DB640" s="30"/>
      <c r="DC640" s="30"/>
      <c r="DD640" s="30"/>
      <c r="DE640" s="30"/>
      <c r="DF640" s="30"/>
      <c r="DG640" s="30"/>
      <c r="DH640" s="30"/>
      <c r="DI640" s="30"/>
      <c r="DJ640" s="30"/>
      <c r="DK640" s="30"/>
      <c r="DL640" s="30"/>
      <c r="DM640" s="30"/>
      <c r="DN640" s="30"/>
      <c r="DO640" s="30"/>
      <c r="DP640" s="30"/>
      <c r="DQ640" s="30"/>
      <c r="DR640" s="30"/>
      <c r="DS640" s="30"/>
      <c r="DT640" s="30"/>
      <c r="DU640" s="30"/>
      <c r="DV640" s="30"/>
      <c r="DW640" s="30"/>
      <c r="DX640" s="30"/>
      <c r="DY640" s="30"/>
      <c r="DZ640" s="30"/>
      <c r="EA640" s="30"/>
      <c r="EB640" s="30"/>
      <c r="EC640" s="30"/>
      <c r="ED640" s="30"/>
      <c r="EE640" s="30"/>
      <c r="EF640" s="30"/>
      <c r="EG640" s="30"/>
      <c r="EH640" s="30"/>
      <c r="EI640" s="30"/>
      <c r="EJ640" s="30"/>
      <c r="EK640" s="30"/>
      <c r="EL640" s="30"/>
      <c r="EM640" s="30"/>
      <c r="EN640" s="30"/>
      <c r="EO640" s="30"/>
      <c r="EP640" s="30"/>
      <c r="EQ640" s="30"/>
      <c r="ER640" s="30"/>
      <c r="ES640" s="30"/>
      <c r="ET640" s="30"/>
      <c r="EU640" s="30"/>
      <c r="EV640" s="30"/>
      <c r="EW640" s="30"/>
      <c r="EX640" s="30"/>
      <c r="EY640" s="30"/>
      <c r="EZ640" s="30"/>
      <c r="FA640" s="30"/>
      <c r="FB640" s="30"/>
      <c r="FC640" s="30"/>
      <c r="FD640" s="30"/>
      <c r="FE640" s="30"/>
      <c r="FF640" s="30"/>
      <c r="FG640" s="30"/>
      <c r="FH640" s="30"/>
      <c r="FI640" s="30"/>
      <c r="FJ640" s="30"/>
      <c r="FK640" s="30"/>
      <c r="FL640" s="30"/>
      <c r="FM640" s="30"/>
      <c r="FN640" s="30"/>
      <c r="FO640" s="30"/>
      <c r="FP640" s="30"/>
      <c r="FQ640" s="30"/>
      <c r="FR640" s="30"/>
      <c r="FS640" s="30"/>
      <c r="FT640" s="30"/>
      <c r="FU640" s="30"/>
      <c r="FV640" s="30"/>
      <c r="FW640" s="30"/>
      <c r="FX640" s="30"/>
      <c r="FY640" s="30"/>
      <c r="FZ640" s="30"/>
      <c r="GA640" s="30"/>
      <c r="GB640" s="30"/>
      <c r="GC640" s="30"/>
      <c r="GD640" s="30"/>
      <c r="GE640" s="30"/>
      <c r="GF640" s="30"/>
      <c r="GG640" s="30"/>
      <c r="GH640" s="30"/>
      <c r="GI640" s="30"/>
      <c r="GJ640" s="30"/>
      <c r="GK640" s="30"/>
      <c r="GL640" s="30"/>
      <c r="GM640" s="30"/>
      <c r="GN640" s="30"/>
      <c r="GO640" s="30"/>
      <c r="GP640" s="30"/>
      <c r="GQ640" s="30"/>
      <c r="GR640" s="30"/>
      <c r="GS640" s="30"/>
      <c r="GT640" s="30"/>
      <c r="GU640" s="30"/>
      <c r="GV640" s="30"/>
      <c r="GW640" s="30"/>
      <c r="GX640" s="30"/>
      <c r="GY640" s="30"/>
      <c r="GZ640" s="30"/>
      <c r="HA640" s="30"/>
    </row>
    <row r="641" spans="1:209" s="32" customFormat="1" x14ac:dyDescent="0.25">
      <c r="A641" s="105"/>
      <c r="B641" s="113"/>
      <c r="C641" s="114"/>
      <c r="D641" s="19"/>
      <c r="E641" s="19"/>
      <c r="F641" s="19"/>
      <c r="G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  <c r="BR641" s="30"/>
      <c r="BS641" s="30"/>
      <c r="BT641" s="30"/>
      <c r="BU641" s="30"/>
      <c r="BV641" s="30"/>
      <c r="BW641" s="30"/>
      <c r="BX641" s="30"/>
      <c r="BY641" s="30"/>
      <c r="BZ641" s="30"/>
      <c r="CA641" s="30"/>
      <c r="CB641" s="30"/>
      <c r="CC641" s="30"/>
      <c r="CD641" s="30"/>
      <c r="CE641" s="30"/>
      <c r="CF641" s="30"/>
      <c r="CG641" s="30"/>
      <c r="CH641" s="30"/>
      <c r="CI641" s="30"/>
      <c r="CJ641" s="30"/>
      <c r="CK641" s="30"/>
      <c r="CL641" s="30"/>
      <c r="CM641" s="30"/>
      <c r="CN641" s="30"/>
      <c r="CO641" s="30"/>
      <c r="CP641" s="30"/>
      <c r="CQ641" s="30"/>
      <c r="CR641" s="30"/>
      <c r="CS641" s="30"/>
      <c r="CT641" s="30"/>
      <c r="CU641" s="30"/>
      <c r="CV641" s="30"/>
      <c r="CW641" s="30"/>
      <c r="CX641" s="30"/>
      <c r="CY641" s="30"/>
      <c r="CZ641" s="30"/>
      <c r="DA641" s="30"/>
      <c r="DB641" s="30"/>
      <c r="DC641" s="30"/>
      <c r="DD641" s="30"/>
      <c r="DE641" s="30"/>
      <c r="DF641" s="30"/>
      <c r="DG641" s="30"/>
      <c r="DH641" s="30"/>
      <c r="DI641" s="30"/>
      <c r="DJ641" s="30"/>
      <c r="DK641" s="30"/>
      <c r="DL641" s="30"/>
      <c r="DM641" s="30"/>
      <c r="DN641" s="30"/>
      <c r="DO641" s="30"/>
      <c r="DP641" s="30"/>
      <c r="DQ641" s="30"/>
      <c r="DR641" s="30"/>
      <c r="DS641" s="30"/>
      <c r="DT641" s="30"/>
      <c r="DU641" s="30"/>
      <c r="DV641" s="30"/>
      <c r="DW641" s="30"/>
      <c r="DX641" s="30"/>
      <c r="DY641" s="30"/>
      <c r="DZ641" s="30"/>
      <c r="EA641" s="30"/>
      <c r="EB641" s="30"/>
      <c r="EC641" s="30"/>
      <c r="ED641" s="30"/>
      <c r="EE641" s="30"/>
      <c r="EF641" s="30"/>
      <c r="EG641" s="30"/>
      <c r="EH641" s="30"/>
      <c r="EI641" s="30"/>
      <c r="EJ641" s="30"/>
      <c r="EK641" s="30"/>
      <c r="EL641" s="30"/>
      <c r="EM641" s="30"/>
      <c r="EN641" s="30"/>
      <c r="EO641" s="30"/>
      <c r="EP641" s="30"/>
      <c r="EQ641" s="30"/>
      <c r="ER641" s="30"/>
      <c r="ES641" s="30"/>
      <c r="ET641" s="30"/>
      <c r="EU641" s="30"/>
      <c r="EV641" s="30"/>
      <c r="EW641" s="30"/>
      <c r="EX641" s="30"/>
      <c r="EY641" s="30"/>
      <c r="EZ641" s="30"/>
      <c r="FA641" s="30"/>
      <c r="FB641" s="30"/>
      <c r="FC641" s="30"/>
      <c r="FD641" s="30"/>
      <c r="FE641" s="30"/>
      <c r="FF641" s="30"/>
      <c r="FG641" s="30"/>
      <c r="FH641" s="30"/>
      <c r="FI641" s="30"/>
      <c r="FJ641" s="30"/>
      <c r="FK641" s="30"/>
      <c r="FL641" s="30"/>
      <c r="FM641" s="30"/>
      <c r="FN641" s="30"/>
      <c r="FO641" s="30"/>
      <c r="FP641" s="30"/>
      <c r="FQ641" s="30"/>
      <c r="FR641" s="30"/>
      <c r="FS641" s="30"/>
      <c r="FT641" s="30"/>
      <c r="FU641" s="30"/>
      <c r="FV641" s="30"/>
      <c r="FW641" s="30"/>
      <c r="FX641" s="30"/>
      <c r="FY641" s="30"/>
      <c r="FZ641" s="30"/>
      <c r="GA641" s="30"/>
      <c r="GB641" s="30"/>
      <c r="GC641" s="30"/>
      <c r="GD641" s="30"/>
      <c r="GE641" s="30"/>
      <c r="GF641" s="30"/>
      <c r="GG641" s="30"/>
      <c r="GH641" s="30"/>
      <c r="GI641" s="30"/>
      <c r="GJ641" s="30"/>
      <c r="GK641" s="30"/>
      <c r="GL641" s="30"/>
      <c r="GM641" s="30"/>
      <c r="GN641" s="30"/>
      <c r="GO641" s="30"/>
      <c r="GP641" s="30"/>
      <c r="GQ641" s="30"/>
      <c r="GR641" s="30"/>
      <c r="GS641" s="30"/>
      <c r="GT641" s="30"/>
      <c r="GU641" s="30"/>
      <c r="GV641" s="30"/>
      <c r="GW641" s="30"/>
      <c r="GX641" s="30"/>
      <c r="GY641" s="30"/>
      <c r="GZ641" s="30"/>
      <c r="HA641" s="30"/>
    </row>
    <row r="642" spans="1:209" s="32" customFormat="1" x14ac:dyDescent="0.25">
      <c r="A642" s="105"/>
      <c r="B642" s="113"/>
      <c r="C642" s="114"/>
      <c r="D642" s="19"/>
      <c r="E642" s="19"/>
      <c r="F642" s="19"/>
      <c r="G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30"/>
      <c r="BQ642" s="30"/>
      <c r="BR642" s="30"/>
      <c r="BS642" s="30"/>
      <c r="BT642" s="30"/>
      <c r="BU642" s="30"/>
      <c r="BV642" s="30"/>
      <c r="BW642" s="30"/>
      <c r="BX642" s="30"/>
      <c r="BY642" s="30"/>
      <c r="BZ642" s="30"/>
      <c r="CA642" s="30"/>
      <c r="CB642" s="30"/>
      <c r="CC642" s="30"/>
      <c r="CD642" s="30"/>
      <c r="CE642" s="30"/>
      <c r="CF642" s="30"/>
      <c r="CG642" s="30"/>
      <c r="CH642" s="30"/>
      <c r="CI642" s="30"/>
      <c r="CJ642" s="30"/>
      <c r="CK642" s="30"/>
      <c r="CL642" s="30"/>
      <c r="CM642" s="30"/>
      <c r="CN642" s="30"/>
      <c r="CO642" s="30"/>
      <c r="CP642" s="30"/>
      <c r="CQ642" s="30"/>
      <c r="CR642" s="30"/>
      <c r="CS642" s="30"/>
      <c r="CT642" s="30"/>
      <c r="CU642" s="30"/>
      <c r="CV642" s="30"/>
      <c r="CW642" s="30"/>
      <c r="CX642" s="30"/>
      <c r="CY642" s="30"/>
      <c r="CZ642" s="30"/>
      <c r="DA642" s="30"/>
      <c r="DB642" s="30"/>
      <c r="DC642" s="30"/>
      <c r="DD642" s="30"/>
      <c r="DE642" s="30"/>
      <c r="DF642" s="30"/>
      <c r="DG642" s="30"/>
      <c r="DH642" s="30"/>
      <c r="DI642" s="30"/>
      <c r="DJ642" s="30"/>
      <c r="DK642" s="30"/>
      <c r="DL642" s="30"/>
      <c r="DM642" s="30"/>
      <c r="DN642" s="30"/>
      <c r="DO642" s="30"/>
      <c r="DP642" s="30"/>
      <c r="DQ642" s="30"/>
      <c r="DR642" s="30"/>
      <c r="DS642" s="30"/>
      <c r="DT642" s="30"/>
      <c r="DU642" s="30"/>
      <c r="DV642" s="30"/>
      <c r="DW642" s="30"/>
      <c r="DX642" s="30"/>
      <c r="DY642" s="30"/>
      <c r="DZ642" s="30"/>
      <c r="EA642" s="30"/>
      <c r="EB642" s="30"/>
      <c r="EC642" s="30"/>
      <c r="ED642" s="30"/>
      <c r="EE642" s="30"/>
      <c r="EF642" s="30"/>
      <c r="EG642" s="30"/>
      <c r="EH642" s="30"/>
      <c r="EI642" s="30"/>
      <c r="EJ642" s="30"/>
      <c r="EK642" s="30"/>
      <c r="EL642" s="30"/>
      <c r="EM642" s="30"/>
      <c r="EN642" s="30"/>
      <c r="EO642" s="30"/>
      <c r="EP642" s="30"/>
      <c r="EQ642" s="30"/>
      <c r="ER642" s="30"/>
      <c r="ES642" s="30"/>
      <c r="ET642" s="30"/>
      <c r="EU642" s="30"/>
      <c r="EV642" s="30"/>
      <c r="EW642" s="30"/>
      <c r="EX642" s="30"/>
      <c r="EY642" s="30"/>
      <c r="EZ642" s="30"/>
      <c r="FA642" s="30"/>
      <c r="FB642" s="30"/>
      <c r="FC642" s="30"/>
      <c r="FD642" s="30"/>
      <c r="FE642" s="30"/>
      <c r="FF642" s="30"/>
      <c r="FG642" s="30"/>
      <c r="FH642" s="30"/>
      <c r="FI642" s="30"/>
      <c r="FJ642" s="30"/>
      <c r="FK642" s="30"/>
      <c r="FL642" s="30"/>
      <c r="FM642" s="30"/>
      <c r="FN642" s="30"/>
      <c r="FO642" s="30"/>
      <c r="FP642" s="30"/>
      <c r="FQ642" s="30"/>
      <c r="FR642" s="30"/>
      <c r="FS642" s="30"/>
      <c r="FT642" s="30"/>
      <c r="FU642" s="30"/>
      <c r="FV642" s="30"/>
      <c r="FW642" s="30"/>
      <c r="FX642" s="30"/>
      <c r="FY642" s="30"/>
      <c r="FZ642" s="30"/>
      <c r="GA642" s="30"/>
      <c r="GB642" s="30"/>
      <c r="GC642" s="30"/>
      <c r="GD642" s="30"/>
      <c r="GE642" s="30"/>
      <c r="GF642" s="30"/>
      <c r="GG642" s="30"/>
      <c r="GH642" s="30"/>
      <c r="GI642" s="30"/>
      <c r="GJ642" s="30"/>
      <c r="GK642" s="30"/>
      <c r="GL642" s="30"/>
      <c r="GM642" s="30"/>
      <c r="GN642" s="30"/>
      <c r="GO642" s="30"/>
      <c r="GP642" s="30"/>
      <c r="GQ642" s="30"/>
      <c r="GR642" s="30"/>
      <c r="GS642" s="30"/>
      <c r="GT642" s="30"/>
      <c r="GU642" s="30"/>
      <c r="GV642" s="30"/>
      <c r="GW642" s="30"/>
      <c r="GX642" s="30"/>
      <c r="GY642" s="30"/>
      <c r="GZ642" s="30"/>
      <c r="HA642" s="30"/>
    </row>
    <row r="643" spans="1:209" s="32" customFormat="1" x14ac:dyDescent="0.25">
      <c r="A643" s="105"/>
      <c r="B643" s="113"/>
      <c r="C643" s="114"/>
      <c r="D643" s="19"/>
      <c r="E643" s="19"/>
      <c r="F643" s="19"/>
      <c r="G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  <c r="BR643" s="30"/>
      <c r="BS643" s="30"/>
      <c r="BT643" s="30"/>
      <c r="BU643" s="30"/>
      <c r="BV643" s="30"/>
      <c r="BW643" s="30"/>
      <c r="BX643" s="30"/>
      <c r="BY643" s="30"/>
      <c r="BZ643" s="30"/>
      <c r="CA643" s="30"/>
      <c r="CB643" s="30"/>
      <c r="CC643" s="30"/>
      <c r="CD643" s="30"/>
      <c r="CE643" s="30"/>
      <c r="CF643" s="30"/>
      <c r="CG643" s="30"/>
      <c r="CH643" s="30"/>
      <c r="CI643" s="30"/>
      <c r="CJ643" s="30"/>
      <c r="CK643" s="30"/>
      <c r="CL643" s="30"/>
      <c r="CM643" s="30"/>
      <c r="CN643" s="30"/>
      <c r="CO643" s="30"/>
      <c r="CP643" s="30"/>
      <c r="CQ643" s="30"/>
      <c r="CR643" s="30"/>
      <c r="CS643" s="30"/>
      <c r="CT643" s="30"/>
      <c r="CU643" s="30"/>
      <c r="CV643" s="30"/>
      <c r="CW643" s="30"/>
      <c r="CX643" s="30"/>
      <c r="CY643" s="30"/>
      <c r="CZ643" s="30"/>
      <c r="DA643" s="30"/>
      <c r="DB643" s="30"/>
      <c r="DC643" s="30"/>
      <c r="DD643" s="30"/>
      <c r="DE643" s="30"/>
      <c r="DF643" s="30"/>
      <c r="DG643" s="30"/>
      <c r="DH643" s="30"/>
      <c r="DI643" s="30"/>
      <c r="DJ643" s="30"/>
      <c r="DK643" s="30"/>
      <c r="DL643" s="30"/>
      <c r="DM643" s="30"/>
      <c r="DN643" s="30"/>
      <c r="DO643" s="30"/>
      <c r="DP643" s="30"/>
      <c r="DQ643" s="30"/>
      <c r="DR643" s="30"/>
      <c r="DS643" s="30"/>
      <c r="DT643" s="30"/>
      <c r="DU643" s="30"/>
      <c r="DV643" s="30"/>
      <c r="DW643" s="30"/>
      <c r="DX643" s="30"/>
      <c r="DY643" s="30"/>
      <c r="DZ643" s="30"/>
      <c r="EA643" s="30"/>
      <c r="EB643" s="30"/>
      <c r="EC643" s="30"/>
      <c r="ED643" s="30"/>
      <c r="EE643" s="30"/>
      <c r="EF643" s="30"/>
      <c r="EG643" s="30"/>
      <c r="EH643" s="30"/>
      <c r="EI643" s="30"/>
      <c r="EJ643" s="30"/>
      <c r="EK643" s="30"/>
      <c r="EL643" s="30"/>
      <c r="EM643" s="30"/>
      <c r="EN643" s="30"/>
      <c r="EO643" s="30"/>
      <c r="EP643" s="30"/>
      <c r="EQ643" s="30"/>
      <c r="ER643" s="30"/>
      <c r="ES643" s="30"/>
      <c r="ET643" s="30"/>
      <c r="EU643" s="30"/>
      <c r="EV643" s="30"/>
      <c r="EW643" s="30"/>
      <c r="EX643" s="30"/>
      <c r="EY643" s="30"/>
      <c r="EZ643" s="30"/>
      <c r="FA643" s="30"/>
      <c r="FB643" s="30"/>
      <c r="FC643" s="30"/>
      <c r="FD643" s="30"/>
      <c r="FE643" s="30"/>
      <c r="FF643" s="30"/>
      <c r="FG643" s="30"/>
      <c r="FH643" s="30"/>
      <c r="FI643" s="30"/>
      <c r="FJ643" s="30"/>
      <c r="FK643" s="30"/>
      <c r="FL643" s="30"/>
      <c r="FM643" s="30"/>
      <c r="FN643" s="30"/>
      <c r="FO643" s="30"/>
      <c r="FP643" s="30"/>
      <c r="FQ643" s="30"/>
      <c r="FR643" s="30"/>
      <c r="FS643" s="30"/>
      <c r="FT643" s="30"/>
      <c r="FU643" s="30"/>
      <c r="FV643" s="30"/>
      <c r="FW643" s="30"/>
      <c r="FX643" s="30"/>
      <c r="FY643" s="30"/>
      <c r="FZ643" s="30"/>
      <c r="GA643" s="30"/>
      <c r="GB643" s="30"/>
      <c r="GC643" s="30"/>
      <c r="GD643" s="30"/>
      <c r="GE643" s="30"/>
      <c r="GF643" s="30"/>
      <c r="GG643" s="30"/>
      <c r="GH643" s="30"/>
      <c r="GI643" s="30"/>
      <c r="GJ643" s="30"/>
      <c r="GK643" s="30"/>
      <c r="GL643" s="30"/>
      <c r="GM643" s="30"/>
      <c r="GN643" s="30"/>
      <c r="GO643" s="30"/>
      <c r="GP643" s="30"/>
      <c r="GQ643" s="30"/>
      <c r="GR643" s="30"/>
      <c r="GS643" s="30"/>
      <c r="GT643" s="30"/>
      <c r="GU643" s="30"/>
      <c r="GV643" s="30"/>
      <c r="GW643" s="30"/>
      <c r="GX643" s="30"/>
      <c r="GY643" s="30"/>
      <c r="GZ643" s="30"/>
      <c r="HA643" s="30"/>
    </row>
    <row r="644" spans="1:209" s="32" customFormat="1" x14ac:dyDescent="0.25">
      <c r="A644" s="105"/>
      <c r="B644" s="113"/>
      <c r="C644" s="114"/>
      <c r="D644" s="19"/>
      <c r="E644" s="19"/>
      <c r="F644" s="19"/>
      <c r="G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  <c r="BR644" s="30"/>
      <c r="BS644" s="30"/>
      <c r="BT644" s="30"/>
      <c r="BU644" s="30"/>
      <c r="BV644" s="30"/>
      <c r="BW644" s="30"/>
      <c r="BX644" s="30"/>
      <c r="BY644" s="30"/>
      <c r="BZ644" s="30"/>
      <c r="CA644" s="30"/>
      <c r="CB644" s="30"/>
      <c r="CC644" s="30"/>
      <c r="CD644" s="30"/>
      <c r="CE644" s="30"/>
      <c r="CF644" s="30"/>
      <c r="CG644" s="30"/>
      <c r="CH644" s="30"/>
      <c r="CI644" s="30"/>
      <c r="CJ644" s="30"/>
      <c r="CK644" s="30"/>
      <c r="CL644" s="30"/>
      <c r="CM644" s="30"/>
      <c r="CN644" s="30"/>
      <c r="CO644" s="30"/>
      <c r="CP644" s="30"/>
      <c r="CQ644" s="30"/>
      <c r="CR644" s="30"/>
      <c r="CS644" s="30"/>
      <c r="CT644" s="30"/>
      <c r="CU644" s="30"/>
      <c r="CV644" s="30"/>
      <c r="CW644" s="30"/>
      <c r="CX644" s="30"/>
      <c r="CY644" s="30"/>
      <c r="CZ644" s="30"/>
      <c r="DA644" s="30"/>
      <c r="DB644" s="30"/>
      <c r="DC644" s="30"/>
      <c r="DD644" s="30"/>
      <c r="DE644" s="30"/>
      <c r="DF644" s="30"/>
      <c r="DG644" s="30"/>
      <c r="DH644" s="30"/>
      <c r="DI644" s="30"/>
      <c r="DJ644" s="30"/>
      <c r="DK644" s="30"/>
      <c r="DL644" s="30"/>
      <c r="DM644" s="30"/>
      <c r="DN644" s="30"/>
      <c r="DO644" s="30"/>
      <c r="DP644" s="30"/>
      <c r="DQ644" s="30"/>
      <c r="DR644" s="30"/>
      <c r="DS644" s="30"/>
      <c r="DT644" s="30"/>
      <c r="DU644" s="30"/>
      <c r="DV644" s="30"/>
      <c r="DW644" s="30"/>
      <c r="DX644" s="30"/>
      <c r="DY644" s="30"/>
      <c r="DZ644" s="30"/>
      <c r="EA644" s="30"/>
      <c r="EB644" s="30"/>
      <c r="EC644" s="30"/>
      <c r="ED644" s="30"/>
      <c r="EE644" s="30"/>
      <c r="EF644" s="30"/>
      <c r="EG644" s="30"/>
      <c r="EH644" s="30"/>
      <c r="EI644" s="30"/>
      <c r="EJ644" s="30"/>
      <c r="EK644" s="30"/>
      <c r="EL644" s="30"/>
      <c r="EM644" s="30"/>
      <c r="EN644" s="30"/>
      <c r="EO644" s="30"/>
      <c r="EP644" s="30"/>
      <c r="EQ644" s="30"/>
      <c r="ER644" s="30"/>
      <c r="ES644" s="30"/>
      <c r="ET644" s="30"/>
      <c r="EU644" s="30"/>
      <c r="EV644" s="30"/>
      <c r="EW644" s="30"/>
      <c r="EX644" s="30"/>
      <c r="EY644" s="30"/>
      <c r="EZ644" s="30"/>
      <c r="FA644" s="30"/>
      <c r="FB644" s="30"/>
      <c r="FC644" s="30"/>
      <c r="FD644" s="30"/>
      <c r="FE644" s="30"/>
      <c r="FF644" s="30"/>
      <c r="FG644" s="30"/>
      <c r="FH644" s="30"/>
      <c r="FI644" s="30"/>
      <c r="FJ644" s="30"/>
      <c r="FK644" s="30"/>
      <c r="FL644" s="30"/>
      <c r="FM644" s="30"/>
      <c r="FN644" s="30"/>
      <c r="FO644" s="30"/>
      <c r="FP644" s="30"/>
      <c r="FQ644" s="30"/>
      <c r="FR644" s="30"/>
      <c r="FS644" s="30"/>
      <c r="FT644" s="30"/>
      <c r="FU644" s="30"/>
      <c r="FV644" s="30"/>
      <c r="FW644" s="30"/>
      <c r="FX644" s="30"/>
      <c r="FY644" s="30"/>
      <c r="FZ644" s="30"/>
      <c r="GA644" s="30"/>
      <c r="GB644" s="30"/>
      <c r="GC644" s="30"/>
      <c r="GD644" s="30"/>
      <c r="GE644" s="30"/>
      <c r="GF644" s="30"/>
      <c r="GG644" s="30"/>
      <c r="GH644" s="30"/>
      <c r="GI644" s="30"/>
      <c r="GJ644" s="30"/>
      <c r="GK644" s="30"/>
      <c r="GL644" s="30"/>
      <c r="GM644" s="30"/>
      <c r="GN644" s="30"/>
      <c r="GO644" s="30"/>
      <c r="GP644" s="30"/>
      <c r="GQ644" s="30"/>
      <c r="GR644" s="30"/>
      <c r="GS644" s="30"/>
      <c r="GT644" s="30"/>
      <c r="GU644" s="30"/>
      <c r="GV644" s="30"/>
      <c r="GW644" s="30"/>
      <c r="GX644" s="30"/>
      <c r="GY644" s="30"/>
      <c r="GZ644" s="30"/>
      <c r="HA644" s="30"/>
    </row>
    <row r="645" spans="1:209" s="32" customFormat="1" x14ac:dyDescent="0.25">
      <c r="A645" s="105"/>
      <c r="B645" s="113"/>
      <c r="C645" s="114"/>
      <c r="D645" s="19"/>
      <c r="E645" s="19"/>
      <c r="F645" s="19"/>
      <c r="G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  <c r="BR645" s="30"/>
      <c r="BS645" s="30"/>
      <c r="BT645" s="30"/>
      <c r="BU645" s="30"/>
      <c r="BV645" s="30"/>
      <c r="BW645" s="30"/>
      <c r="BX645" s="30"/>
      <c r="BY645" s="30"/>
      <c r="BZ645" s="30"/>
      <c r="CA645" s="30"/>
      <c r="CB645" s="30"/>
      <c r="CC645" s="30"/>
      <c r="CD645" s="30"/>
      <c r="CE645" s="30"/>
      <c r="CF645" s="30"/>
      <c r="CG645" s="30"/>
      <c r="CH645" s="30"/>
      <c r="CI645" s="30"/>
      <c r="CJ645" s="30"/>
      <c r="CK645" s="30"/>
      <c r="CL645" s="30"/>
      <c r="CM645" s="30"/>
      <c r="CN645" s="30"/>
      <c r="CO645" s="30"/>
      <c r="CP645" s="30"/>
      <c r="CQ645" s="30"/>
      <c r="CR645" s="30"/>
      <c r="CS645" s="30"/>
      <c r="CT645" s="30"/>
      <c r="CU645" s="30"/>
      <c r="CV645" s="30"/>
      <c r="CW645" s="30"/>
      <c r="CX645" s="30"/>
      <c r="CY645" s="30"/>
      <c r="CZ645" s="30"/>
      <c r="DA645" s="30"/>
      <c r="DB645" s="30"/>
      <c r="DC645" s="30"/>
      <c r="DD645" s="30"/>
      <c r="DE645" s="30"/>
      <c r="DF645" s="30"/>
      <c r="DG645" s="30"/>
      <c r="DH645" s="30"/>
      <c r="DI645" s="30"/>
      <c r="DJ645" s="30"/>
      <c r="DK645" s="30"/>
      <c r="DL645" s="30"/>
      <c r="DM645" s="30"/>
      <c r="DN645" s="30"/>
      <c r="DO645" s="30"/>
      <c r="DP645" s="30"/>
      <c r="DQ645" s="30"/>
      <c r="DR645" s="30"/>
      <c r="DS645" s="30"/>
      <c r="DT645" s="30"/>
      <c r="DU645" s="30"/>
      <c r="DV645" s="30"/>
      <c r="DW645" s="30"/>
      <c r="DX645" s="30"/>
      <c r="DY645" s="30"/>
      <c r="DZ645" s="30"/>
      <c r="EA645" s="30"/>
      <c r="EB645" s="30"/>
      <c r="EC645" s="30"/>
      <c r="ED645" s="30"/>
      <c r="EE645" s="30"/>
      <c r="EF645" s="30"/>
      <c r="EG645" s="30"/>
      <c r="EH645" s="30"/>
      <c r="EI645" s="30"/>
      <c r="EJ645" s="30"/>
      <c r="EK645" s="30"/>
      <c r="EL645" s="30"/>
      <c r="EM645" s="30"/>
      <c r="EN645" s="30"/>
      <c r="EO645" s="30"/>
      <c r="EP645" s="30"/>
      <c r="EQ645" s="30"/>
      <c r="ER645" s="30"/>
      <c r="ES645" s="30"/>
      <c r="ET645" s="30"/>
      <c r="EU645" s="30"/>
      <c r="EV645" s="30"/>
      <c r="EW645" s="30"/>
      <c r="EX645" s="30"/>
      <c r="EY645" s="30"/>
      <c r="EZ645" s="30"/>
      <c r="FA645" s="30"/>
      <c r="FB645" s="30"/>
      <c r="FC645" s="30"/>
      <c r="FD645" s="30"/>
      <c r="FE645" s="30"/>
      <c r="FF645" s="30"/>
      <c r="FG645" s="30"/>
      <c r="FH645" s="30"/>
      <c r="FI645" s="30"/>
      <c r="FJ645" s="30"/>
      <c r="FK645" s="30"/>
      <c r="FL645" s="30"/>
      <c r="FM645" s="30"/>
      <c r="FN645" s="30"/>
      <c r="FO645" s="30"/>
      <c r="FP645" s="30"/>
      <c r="FQ645" s="30"/>
      <c r="FR645" s="30"/>
      <c r="FS645" s="30"/>
      <c r="FT645" s="30"/>
      <c r="FU645" s="30"/>
      <c r="FV645" s="30"/>
      <c r="FW645" s="30"/>
      <c r="FX645" s="30"/>
      <c r="FY645" s="30"/>
      <c r="FZ645" s="30"/>
      <c r="GA645" s="30"/>
      <c r="GB645" s="30"/>
      <c r="GC645" s="30"/>
      <c r="GD645" s="30"/>
      <c r="GE645" s="30"/>
      <c r="GF645" s="30"/>
      <c r="GG645" s="30"/>
      <c r="GH645" s="30"/>
      <c r="GI645" s="30"/>
      <c r="GJ645" s="30"/>
      <c r="GK645" s="30"/>
      <c r="GL645" s="30"/>
      <c r="GM645" s="30"/>
      <c r="GN645" s="30"/>
      <c r="GO645" s="30"/>
      <c r="GP645" s="30"/>
      <c r="GQ645" s="30"/>
      <c r="GR645" s="30"/>
      <c r="GS645" s="30"/>
      <c r="GT645" s="30"/>
      <c r="GU645" s="30"/>
      <c r="GV645" s="30"/>
      <c r="GW645" s="30"/>
      <c r="GX645" s="30"/>
      <c r="GY645" s="30"/>
      <c r="GZ645" s="30"/>
      <c r="HA645" s="30"/>
    </row>
    <row r="646" spans="1:209" s="32" customFormat="1" x14ac:dyDescent="0.25">
      <c r="A646" s="105"/>
      <c r="B646" s="113"/>
      <c r="C646" s="114"/>
      <c r="D646" s="19"/>
      <c r="E646" s="19"/>
      <c r="F646" s="19"/>
      <c r="G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Q646" s="30"/>
      <c r="BR646" s="30"/>
      <c r="BS646" s="30"/>
      <c r="BT646" s="30"/>
      <c r="BU646" s="30"/>
      <c r="BV646" s="30"/>
      <c r="BW646" s="30"/>
      <c r="BX646" s="30"/>
      <c r="BY646" s="30"/>
      <c r="BZ646" s="30"/>
      <c r="CA646" s="30"/>
      <c r="CB646" s="30"/>
      <c r="CC646" s="30"/>
      <c r="CD646" s="30"/>
      <c r="CE646" s="30"/>
      <c r="CF646" s="30"/>
      <c r="CG646" s="30"/>
      <c r="CH646" s="30"/>
      <c r="CI646" s="30"/>
      <c r="CJ646" s="30"/>
      <c r="CK646" s="30"/>
      <c r="CL646" s="30"/>
      <c r="CM646" s="30"/>
      <c r="CN646" s="30"/>
      <c r="CO646" s="30"/>
      <c r="CP646" s="30"/>
      <c r="CQ646" s="30"/>
      <c r="CR646" s="30"/>
      <c r="CS646" s="30"/>
      <c r="CT646" s="30"/>
      <c r="CU646" s="30"/>
      <c r="CV646" s="30"/>
      <c r="CW646" s="30"/>
      <c r="CX646" s="30"/>
      <c r="CY646" s="30"/>
      <c r="CZ646" s="30"/>
      <c r="DA646" s="30"/>
      <c r="DB646" s="30"/>
      <c r="DC646" s="30"/>
      <c r="DD646" s="30"/>
      <c r="DE646" s="30"/>
      <c r="DF646" s="30"/>
      <c r="DG646" s="30"/>
      <c r="DH646" s="30"/>
      <c r="DI646" s="30"/>
      <c r="DJ646" s="30"/>
      <c r="DK646" s="30"/>
      <c r="DL646" s="30"/>
      <c r="DM646" s="30"/>
      <c r="DN646" s="30"/>
      <c r="DO646" s="30"/>
      <c r="DP646" s="30"/>
      <c r="DQ646" s="30"/>
      <c r="DR646" s="30"/>
      <c r="DS646" s="30"/>
      <c r="DT646" s="30"/>
      <c r="DU646" s="30"/>
      <c r="DV646" s="30"/>
      <c r="DW646" s="30"/>
      <c r="DX646" s="30"/>
      <c r="DY646" s="30"/>
      <c r="DZ646" s="30"/>
      <c r="EA646" s="30"/>
      <c r="EB646" s="30"/>
      <c r="EC646" s="30"/>
      <c r="ED646" s="30"/>
      <c r="EE646" s="30"/>
      <c r="EF646" s="30"/>
      <c r="EG646" s="30"/>
      <c r="EH646" s="30"/>
      <c r="EI646" s="30"/>
      <c r="EJ646" s="30"/>
      <c r="EK646" s="30"/>
      <c r="EL646" s="30"/>
      <c r="EM646" s="30"/>
      <c r="EN646" s="30"/>
      <c r="EO646" s="30"/>
      <c r="EP646" s="30"/>
      <c r="EQ646" s="30"/>
      <c r="ER646" s="30"/>
      <c r="ES646" s="30"/>
      <c r="ET646" s="30"/>
      <c r="EU646" s="30"/>
      <c r="EV646" s="30"/>
      <c r="EW646" s="30"/>
      <c r="EX646" s="30"/>
      <c r="EY646" s="30"/>
      <c r="EZ646" s="30"/>
      <c r="FA646" s="30"/>
      <c r="FB646" s="30"/>
      <c r="FC646" s="30"/>
      <c r="FD646" s="30"/>
      <c r="FE646" s="30"/>
      <c r="FF646" s="30"/>
      <c r="FG646" s="30"/>
      <c r="FH646" s="30"/>
      <c r="FI646" s="30"/>
      <c r="FJ646" s="30"/>
      <c r="FK646" s="30"/>
      <c r="FL646" s="30"/>
      <c r="FM646" s="30"/>
      <c r="FN646" s="30"/>
      <c r="FO646" s="30"/>
      <c r="FP646" s="30"/>
      <c r="FQ646" s="30"/>
      <c r="FR646" s="30"/>
      <c r="FS646" s="30"/>
      <c r="FT646" s="30"/>
      <c r="FU646" s="30"/>
      <c r="FV646" s="30"/>
      <c r="FW646" s="30"/>
      <c r="FX646" s="30"/>
      <c r="FY646" s="30"/>
      <c r="FZ646" s="30"/>
      <c r="GA646" s="30"/>
      <c r="GB646" s="30"/>
      <c r="GC646" s="30"/>
      <c r="GD646" s="30"/>
      <c r="GE646" s="30"/>
      <c r="GF646" s="30"/>
      <c r="GG646" s="30"/>
      <c r="GH646" s="30"/>
      <c r="GI646" s="30"/>
      <c r="GJ646" s="30"/>
      <c r="GK646" s="30"/>
      <c r="GL646" s="30"/>
      <c r="GM646" s="30"/>
      <c r="GN646" s="30"/>
      <c r="GO646" s="30"/>
      <c r="GP646" s="30"/>
      <c r="GQ646" s="30"/>
      <c r="GR646" s="30"/>
      <c r="GS646" s="30"/>
      <c r="GT646" s="30"/>
      <c r="GU646" s="30"/>
      <c r="GV646" s="30"/>
      <c r="GW646" s="30"/>
      <c r="GX646" s="30"/>
      <c r="GY646" s="30"/>
      <c r="GZ646" s="30"/>
      <c r="HA646" s="30"/>
    </row>
    <row r="647" spans="1:209" s="32" customFormat="1" x14ac:dyDescent="0.25">
      <c r="A647" s="105"/>
      <c r="B647" s="113"/>
      <c r="C647" s="114"/>
      <c r="D647" s="19"/>
      <c r="E647" s="19"/>
      <c r="F647" s="19"/>
      <c r="G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30"/>
      <c r="BQ647" s="30"/>
      <c r="BR647" s="30"/>
      <c r="BS647" s="30"/>
      <c r="BT647" s="30"/>
      <c r="BU647" s="30"/>
      <c r="BV647" s="30"/>
      <c r="BW647" s="30"/>
      <c r="BX647" s="30"/>
      <c r="BY647" s="30"/>
      <c r="BZ647" s="30"/>
      <c r="CA647" s="30"/>
      <c r="CB647" s="30"/>
      <c r="CC647" s="30"/>
      <c r="CD647" s="30"/>
      <c r="CE647" s="30"/>
      <c r="CF647" s="30"/>
      <c r="CG647" s="30"/>
      <c r="CH647" s="30"/>
      <c r="CI647" s="30"/>
      <c r="CJ647" s="30"/>
      <c r="CK647" s="30"/>
      <c r="CL647" s="30"/>
      <c r="CM647" s="30"/>
      <c r="CN647" s="30"/>
      <c r="CO647" s="30"/>
      <c r="CP647" s="30"/>
      <c r="CQ647" s="30"/>
      <c r="CR647" s="30"/>
      <c r="CS647" s="30"/>
      <c r="CT647" s="30"/>
      <c r="CU647" s="30"/>
      <c r="CV647" s="30"/>
      <c r="CW647" s="30"/>
      <c r="CX647" s="30"/>
      <c r="CY647" s="30"/>
      <c r="CZ647" s="30"/>
      <c r="DA647" s="30"/>
      <c r="DB647" s="30"/>
      <c r="DC647" s="30"/>
      <c r="DD647" s="30"/>
      <c r="DE647" s="30"/>
      <c r="DF647" s="30"/>
      <c r="DG647" s="30"/>
      <c r="DH647" s="30"/>
      <c r="DI647" s="30"/>
      <c r="DJ647" s="30"/>
      <c r="DK647" s="30"/>
      <c r="DL647" s="30"/>
      <c r="DM647" s="30"/>
      <c r="DN647" s="30"/>
      <c r="DO647" s="30"/>
      <c r="DP647" s="30"/>
      <c r="DQ647" s="30"/>
      <c r="DR647" s="30"/>
      <c r="DS647" s="30"/>
      <c r="DT647" s="30"/>
      <c r="DU647" s="30"/>
      <c r="DV647" s="30"/>
      <c r="DW647" s="30"/>
      <c r="DX647" s="30"/>
      <c r="DY647" s="30"/>
      <c r="DZ647" s="30"/>
      <c r="EA647" s="30"/>
      <c r="EB647" s="30"/>
      <c r="EC647" s="30"/>
      <c r="ED647" s="30"/>
      <c r="EE647" s="30"/>
      <c r="EF647" s="30"/>
      <c r="EG647" s="30"/>
      <c r="EH647" s="30"/>
      <c r="EI647" s="30"/>
      <c r="EJ647" s="30"/>
      <c r="EK647" s="30"/>
      <c r="EL647" s="30"/>
      <c r="EM647" s="30"/>
      <c r="EN647" s="30"/>
      <c r="EO647" s="30"/>
      <c r="EP647" s="30"/>
      <c r="EQ647" s="30"/>
      <c r="ER647" s="30"/>
      <c r="ES647" s="30"/>
      <c r="ET647" s="30"/>
      <c r="EU647" s="30"/>
      <c r="EV647" s="30"/>
      <c r="EW647" s="30"/>
      <c r="EX647" s="30"/>
      <c r="EY647" s="30"/>
      <c r="EZ647" s="30"/>
      <c r="FA647" s="30"/>
      <c r="FB647" s="30"/>
      <c r="FC647" s="30"/>
      <c r="FD647" s="30"/>
      <c r="FE647" s="30"/>
      <c r="FF647" s="30"/>
      <c r="FG647" s="30"/>
      <c r="FH647" s="30"/>
      <c r="FI647" s="30"/>
      <c r="FJ647" s="30"/>
      <c r="FK647" s="30"/>
      <c r="FL647" s="30"/>
      <c r="FM647" s="30"/>
      <c r="FN647" s="30"/>
      <c r="FO647" s="30"/>
      <c r="FP647" s="30"/>
      <c r="FQ647" s="30"/>
      <c r="FR647" s="30"/>
      <c r="FS647" s="30"/>
      <c r="FT647" s="30"/>
      <c r="FU647" s="30"/>
      <c r="FV647" s="30"/>
      <c r="FW647" s="30"/>
      <c r="FX647" s="30"/>
      <c r="FY647" s="30"/>
      <c r="FZ647" s="30"/>
      <c r="GA647" s="30"/>
      <c r="GB647" s="30"/>
      <c r="GC647" s="30"/>
      <c r="GD647" s="30"/>
      <c r="GE647" s="30"/>
      <c r="GF647" s="30"/>
      <c r="GG647" s="30"/>
      <c r="GH647" s="30"/>
      <c r="GI647" s="30"/>
      <c r="GJ647" s="30"/>
      <c r="GK647" s="30"/>
      <c r="GL647" s="30"/>
      <c r="GM647" s="30"/>
      <c r="GN647" s="30"/>
      <c r="GO647" s="30"/>
      <c r="GP647" s="30"/>
      <c r="GQ647" s="30"/>
      <c r="GR647" s="30"/>
      <c r="GS647" s="30"/>
      <c r="GT647" s="30"/>
      <c r="GU647" s="30"/>
      <c r="GV647" s="30"/>
      <c r="GW647" s="30"/>
      <c r="GX647" s="30"/>
      <c r="GY647" s="30"/>
      <c r="GZ647" s="30"/>
      <c r="HA647" s="30"/>
    </row>
    <row r="648" spans="1:209" s="32" customFormat="1" x14ac:dyDescent="0.25">
      <c r="A648" s="105"/>
      <c r="B648" s="113"/>
      <c r="C648" s="114"/>
      <c r="D648" s="19"/>
      <c r="E648" s="19"/>
      <c r="F648" s="19"/>
      <c r="G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  <c r="BR648" s="30"/>
      <c r="BS648" s="30"/>
      <c r="BT648" s="30"/>
      <c r="BU648" s="30"/>
      <c r="BV648" s="30"/>
      <c r="BW648" s="30"/>
      <c r="BX648" s="30"/>
      <c r="BY648" s="30"/>
      <c r="BZ648" s="30"/>
      <c r="CA648" s="30"/>
      <c r="CB648" s="30"/>
      <c r="CC648" s="30"/>
      <c r="CD648" s="30"/>
      <c r="CE648" s="30"/>
      <c r="CF648" s="30"/>
      <c r="CG648" s="30"/>
      <c r="CH648" s="30"/>
      <c r="CI648" s="30"/>
      <c r="CJ648" s="30"/>
      <c r="CK648" s="30"/>
      <c r="CL648" s="30"/>
      <c r="CM648" s="30"/>
      <c r="CN648" s="30"/>
      <c r="CO648" s="30"/>
      <c r="CP648" s="30"/>
      <c r="CQ648" s="30"/>
      <c r="CR648" s="30"/>
      <c r="CS648" s="30"/>
      <c r="CT648" s="30"/>
      <c r="CU648" s="30"/>
      <c r="CV648" s="30"/>
      <c r="CW648" s="30"/>
      <c r="CX648" s="30"/>
      <c r="CY648" s="30"/>
      <c r="CZ648" s="30"/>
      <c r="DA648" s="30"/>
      <c r="DB648" s="30"/>
      <c r="DC648" s="30"/>
      <c r="DD648" s="30"/>
      <c r="DE648" s="30"/>
      <c r="DF648" s="30"/>
      <c r="DG648" s="30"/>
      <c r="DH648" s="30"/>
      <c r="DI648" s="30"/>
      <c r="DJ648" s="30"/>
      <c r="DK648" s="30"/>
      <c r="DL648" s="30"/>
      <c r="DM648" s="30"/>
      <c r="DN648" s="30"/>
      <c r="DO648" s="30"/>
      <c r="DP648" s="30"/>
      <c r="DQ648" s="30"/>
      <c r="DR648" s="30"/>
      <c r="DS648" s="30"/>
      <c r="DT648" s="30"/>
      <c r="DU648" s="30"/>
      <c r="DV648" s="30"/>
      <c r="DW648" s="30"/>
      <c r="DX648" s="30"/>
      <c r="DY648" s="30"/>
      <c r="DZ648" s="30"/>
      <c r="EA648" s="30"/>
      <c r="EB648" s="30"/>
      <c r="EC648" s="30"/>
      <c r="ED648" s="30"/>
      <c r="EE648" s="30"/>
      <c r="EF648" s="30"/>
      <c r="EG648" s="30"/>
      <c r="EH648" s="30"/>
      <c r="EI648" s="30"/>
      <c r="EJ648" s="30"/>
      <c r="EK648" s="30"/>
      <c r="EL648" s="30"/>
      <c r="EM648" s="30"/>
      <c r="EN648" s="30"/>
      <c r="EO648" s="30"/>
      <c r="EP648" s="30"/>
      <c r="EQ648" s="30"/>
      <c r="ER648" s="30"/>
      <c r="ES648" s="30"/>
      <c r="ET648" s="30"/>
      <c r="EU648" s="30"/>
      <c r="EV648" s="30"/>
      <c r="EW648" s="30"/>
      <c r="EX648" s="30"/>
      <c r="EY648" s="30"/>
      <c r="EZ648" s="30"/>
      <c r="FA648" s="30"/>
      <c r="FB648" s="30"/>
      <c r="FC648" s="30"/>
      <c r="FD648" s="30"/>
      <c r="FE648" s="30"/>
      <c r="FF648" s="30"/>
      <c r="FG648" s="30"/>
      <c r="FH648" s="30"/>
      <c r="FI648" s="30"/>
      <c r="FJ648" s="30"/>
      <c r="FK648" s="30"/>
      <c r="FL648" s="30"/>
      <c r="FM648" s="30"/>
      <c r="FN648" s="30"/>
      <c r="FO648" s="30"/>
      <c r="FP648" s="30"/>
      <c r="FQ648" s="30"/>
      <c r="FR648" s="30"/>
      <c r="FS648" s="30"/>
      <c r="FT648" s="30"/>
      <c r="FU648" s="30"/>
      <c r="FV648" s="30"/>
      <c r="FW648" s="30"/>
      <c r="FX648" s="30"/>
      <c r="FY648" s="30"/>
      <c r="FZ648" s="30"/>
      <c r="GA648" s="30"/>
      <c r="GB648" s="30"/>
      <c r="GC648" s="30"/>
      <c r="GD648" s="30"/>
      <c r="GE648" s="30"/>
      <c r="GF648" s="30"/>
      <c r="GG648" s="30"/>
      <c r="GH648" s="30"/>
      <c r="GI648" s="30"/>
      <c r="GJ648" s="30"/>
      <c r="GK648" s="30"/>
      <c r="GL648" s="30"/>
      <c r="GM648" s="30"/>
      <c r="GN648" s="30"/>
      <c r="GO648" s="30"/>
      <c r="GP648" s="30"/>
      <c r="GQ648" s="30"/>
      <c r="GR648" s="30"/>
      <c r="GS648" s="30"/>
      <c r="GT648" s="30"/>
      <c r="GU648" s="30"/>
      <c r="GV648" s="30"/>
      <c r="GW648" s="30"/>
      <c r="GX648" s="30"/>
      <c r="GY648" s="30"/>
      <c r="GZ648" s="30"/>
      <c r="HA648" s="30"/>
    </row>
    <row r="649" spans="1:209" s="32" customFormat="1" x14ac:dyDescent="0.25">
      <c r="A649" s="105"/>
      <c r="B649" s="113"/>
      <c r="C649" s="114"/>
      <c r="D649" s="19"/>
      <c r="E649" s="19"/>
      <c r="F649" s="19"/>
      <c r="G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Q649" s="30"/>
      <c r="BR649" s="30"/>
      <c r="BS649" s="30"/>
      <c r="BT649" s="30"/>
      <c r="BU649" s="30"/>
      <c r="BV649" s="30"/>
      <c r="BW649" s="30"/>
      <c r="BX649" s="30"/>
      <c r="BY649" s="30"/>
      <c r="BZ649" s="30"/>
      <c r="CA649" s="30"/>
      <c r="CB649" s="30"/>
      <c r="CC649" s="30"/>
      <c r="CD649" s="30"/>
      <c r="CE649" s="30"/>
      <c r="CF649" s="30"/>
      <c r="CG649" s="30"/>
      <c r="CH649" s="30"/>
      <c r="CI649" s="30"/>
      <c r="CJ649" s="30"/>
      <c r="CK649" s="30"/>
      <c r="CL649" s="30"/>
      <c r="CM649" s="30"/>
      <c r="CN649" s="30"/>
      <c r="CO649" s="30"/>
      <c r="CP649" s="30"/>
      <c r="CQ649" s="30"/>
      <c r="CR649" s="30"/>
      <c r="CS649" s="30"/>
      <c r="CT649" s="30"/>
      <c r="CU649" s="30"/>
      <c r="CV649" s="30"/>
      <c r="CW649" s="30"/>
      <c r="CX649" s="30"/>
      <c r="CY649" s="30"/>
      <c r="CZ649" s="30"/>
      <c r="DA649" s="30"/>
      <c r="DB649" s="30"/>
      <c r="DC649" s="30"/>
      <c r="DD649" s="30"/>
      <c r="DE649" s="30"/>
      <c r="DF649" s="30"/>
      <c r="DG649" s="30"/>
      <c r="DH649" s="30"/>
      <c r="DI649" s="30"/>
      <c r="DJ649" s="30"/>
      <c r="DK649" s="30"/>
      <c r="DL649" s="30"/>
      <c r="DM649" s="30"/>
      <c r="DN649" s="30"/>
      <c r="DO649" s="30"/>
      <c r="DP649" s="30"/>
      <c r="DQ649" s="30"/>
      <c r="DR649" s="30"/>
      <c r="DS649" s="30"/>
      <c r="DT649" s="30"/>
      <c r="DU649" s="30"/>
      <c r="DV649" s="30"/>
      <c r="DW649" s="30"/>
      <c r="DX649" s="30"/>
      <c r="DY649" s="30"/>
      <c r="DZ649" s="30"/>
      <c r="EA649" s="30"/>
      <c r="EB649" s="30"/>
      <c r="EC649" s="30"/>
      <c r="ED649" s="30"/>
      <c r="EE649" s="30"/>
      <c r="EF649" s="30"/>
      <c r="EG649" s="30"/>
      <c r="EH649" s="30"/>
      <c r="EI649" s="30"/>
      <c r="EJ649" s="30"/>
      <c r="EK649" s="30"/>
      <c r="EL649" s="30"/>
      <c r="EM649" s="30"/>
      <c r="EN649" s="30"/>
      <c r="EO649" s="30"/>
      <c r="EP649" s="30"/>
      <c r="EQ649" s="30"/>
      <c r="ER649" s="30"/>
      <c r="ES649" s="30"/>
      <c r="ET649" s="30"/>
      <c r="EU649" s="30"/>
      <c r="EV649" s="30"/>
      <c r="EW649" s="30"/>
      <c r="EX649" s="30"/>
      <c r="EY649" s="30"/>
      <c r="EZ649" s="30"/>
      <c r="FA649" s="30"/>
      <c r="FB649" s="30"/>
      <c r="FC649" s="30"/>
      <c r="FD649" s="30"/>
      <c r="FE649" s="30"/>
      <c r="FF649" s="30"/>
      <c r="FG649" s="30"/>
      <c r="FH649" s="30"/>
      <c r="FI649" s="30"/>
      <c r="FJ649" s="30"/>
      <c r="FK649" s="30"/>
      <c r="FL649" s="30"/>
      <c r="FM649" s="30"/>
      <c r="FN649" s="30"/>
      <c r="FO649" s="30"/>
      <c r="FP649" s="30"/>
      <c r="FQ649" s="30"/>
      <c r="FR649" s="30"/>
      <c r="FS649" s="30"/>
      <c r="FT649" s="30"/>
      <c r="FU649" s="30"/>
      <c r="FV649" s="30"/>
      <c r="FW649" s="30"/>
      <c r="FX649" s="30"/>
      <c r="FY649" s="30"/>
      <c r="FZ649" s="30"/>
      <c r="GA649" s="30"/>
      <c r="GB649" s="30"/>
      <c r="GC649" s="30"/>
      <c r="GD649" s="30"/>
      <c r="GE649" s="30"/>
      <c r="GF649" s="30"/>
      <c r="GG649" s="30"/>
      <c r="GH649" s="30"/>
      <c r="GI649" s="30"/>
      <c r="GJ649" s="30"/>
      <c r="GK649" s="30"/>
      <c r="GL649" s="30"/>
      <c r="GM649" s="30"/>
      <c r="GN649" s="30"/>
      <c r="GO649" s="30"/>
      <c r="GP649" s="30"/>
      <c r="GQ649" s="30"/>
      <c r="GR649" s="30"/>
      <c r="GS649" s="30"/>
      <c r="GT649" s="30"/>
      <c r="GU649" s="30"/>
      <c r="GV649" s="30"/>
      <c r="GW649" s="30"/>
      <c r="GX649" s="30"/>
      <c r="GY649" s="30"/>
      <c r="GZ649" s="30"/>
      <c r="HA649" s="30"/>
    </row>
    <row r="650" spans="1:209" s="32" customFormat="1" x14ac:dyDescent="0.25">
      <c r="A650" s="105"/>
      <c r="B650" s="113"/>
      <c r="C650" s="114"/>
      <c r="D650" s="19"/>
      <c r="E650" s="19"/>
      <c r="F650" s="19"/>
      <c r="G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  <c r="BR650" s="30"/>
      <c r="BS650" s="30"/>
      <c r="BT650" s="30"/>
      <c r="BU650" s="30"/>
      <c r="BV650" s="30"/>
      <c r="BW650" s="30"/>
      <c r="BX650" s="30"/>
      <c r="BY650" s="30"/>
      <c r="BZ650" s="30"/>
      <c r="CA650" s="30"/>
      <c r="CB650" s="30"/>
      <c r="CC650" s="30"/>
      <c r="CD650" s="30"/>
      <c r="CE650" s="30"/>
      <c r="CF650" s="30"/>
      <c r="CG650" s="30"/>
      <c r="CH650" s="30"/>
      <c r="CI650" s="30"/>
      <c r="CJ650" s="30"/>
      <c r="CK650" s="30"/>
      <c r="CL650" s="30"/>
      <c r="CM650" s="30"/>
      <c r="CN650" s="30"/>
      <c r="CO650" s="30"/>
      <c r="CP650" s="30"/>
      <c r="CQ650" s="30"/>
      <c r="CR650" s="30"/>
      <c r="CS650" s="30"/>
      <c r="CT650" s="30"/>
      <c r="CU650" s="30"/>
      <c r="CV650" s="30"/>
      <c r="CW650" s="30"/>
      <c r="CX650" s="30"/>
      <c r="CY650" s="30"/>
      <c r="CZ650" s="30"/>
      <c r="DA650" s="30"/>
      <c r="DB650" s="30"/>
      <c r="DC650" s="30"/>
      <c r="DD650" s="30"/>
      <c r="DE650" s="30"/>
      <c r="DF650" s="30"/>
      <c r="DG650" s="30"/>
      <c r="DH650" s="30"/>
      <c r="DI650" s="30"/>
      <c r="DJ650" s="30"/>
      <c r="DK650" s="30"/>
      <c r="DL650" s="30"/>
      <c r="DM650" s="30"/>
      <c r="DN650" s="30"/>
      <c r="DO650" s="30"/>
      <c r="DP650" s="30"/>
      <c r="DQ650" s="30"/>
      <c r="DR650" s="30"/>
      <c r="DS650" s="30"/>
      <c r="DT650" s="30"/>
      <c r="DU650" s="30"/>
      <c r="DV650" s="30"/>
      <c r="DW650" s="30"/>
      <c r="DX650" s="30"/>
      <c r="DY650" s="30"/>
      <c r="DZ650" s="30"/>
      <c r="EA650" s="30"/>
      <c r="EB650" s="30"/>
      <c r="EC650" s="30"/>
      <c r="ED650" s="30"/>
      <c r="EE650" s="30"/>
      <c r="EF650" s="30"/>
      <c r="EG650" s="30"/>
      <c r="EH650" s="30"/>
      <c r="EI650" s="30"/>
      <c r="EJ650" s="30"/>
      <c r="EK650" s="30"/>
      <c r="EL650" s="30"/>
      <c r="EM650" s="30"/>
      <c r="EN650" s="30"/>
      <c r="EO650" s="30"/>
      <c r="EP650" s="30"/>
      <c r="EQ650" s="30"/>
      <c r="ER650" s="30"/>
      <c r="ES650" s="30"/>
      <c r="ET650" s="30"/>
      <c r="EU650" s="30"/>
      <c r="EV650" s="30"/>
      <c r="EW650" s="30"/>
      <c r="EX650" s="30"/>
      <c r="EY650" s="30"/>
      <c r="EZ650" s="30"/>
      <c r="FA650" s="30"/>
      <c r="FB650" s="30"/>
      <c r="FC650" s="30"/>
      <c r="FD650" s="30"/>
      <c r="FE650" s="30"/>
      <c r="FF650" s="30"/>
      <c r="FG650" s="30"/>
      <c r="FH650" s="30"/>
      <c r="FI650" s="30"/>
      <c r="FJ650" s="30"/>
      <c r="FK650" s="30"/>
      <c r="FL650" s="30"/>
      <c r="FM650" s="30"/>
      <c r="FN650" s="30"/>
      <c r="FO650" s="30"/>
      <c r="FP650" s="30"/>
      <c r="FQ650" s="30"/>
      <c r="FR650" s="30"/>
      <c r="FS650" s="30"/>
      <c r="FT650" s="30"/>
      <c r="FU650" s="30"/>
      <c r="FV650" s="30"/>
      <c r="FW650" s="30"/>
      <c r="FX650" s="30"/>
      <c r="FY650" s="30"/>
      <c r="FZ650" s="30"/>
      <c r="GA650" s="30"/>
      <c r="GB650" s="30"/>
      <c r="GC650" s="30"/>
      <c r="GD650" s="30"/>
      <c r="GE650" s="30"/>
      <c r="GF650" s="30"/>
      <c r="GG650" s="30"/>
      <c r="GH650" s="30"/>
      <c r="GI650" s="30"/>
      <c r="GJ650" s="30"/>
      <c r="GK650" s="30"/>
      <c r="GL650" s="30"/>
      <c r="GM650" s="30"/>
      <c r="GN650" s="30"/>
      <c r="GO650" s="30"/>
      <c r="GP650" s="30"/>
      <c r="GQ650" s="30"/>
      <c r="GR650" s="30"/>
      <c r="GS650" s="30"/>
      <c r="GT650" s="30"/>
      <c r="GU650" s="30"/>
      <c r="GV650" s="30"/>
      <c r="GW650" s="30"/>
      <c r="GX650" s="30"/>
      <c r="GY650" s="30"/>
      <c r="GZ650" s="30"/>
      <c r="HA650" s="30"/>
    </row>
    <row r="651" spans="1:209" s="32" customFormat="1" x14ac:dyDescent="0.25">
      <c r="A651" s="105"/>
      <c r="B651" s="113"/>
      <c r="C651" s="114"/>
      <c r="D651" s="19"/>
      <c r="E651" s="19"/>
      <c r="F651" s="19"/>
      <c r="G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  <c r="BR651" s="30"/>
      <c r="BS651" s="30"/>
      <c r="BT651" s="30"/>
      <c r="BU651" s="30"/>
      <c r="BV651" s="30"/>
      <c r="BW651" s="30"/>
      <c r="BX651" s="30"/>
      <c r="BY651" s="30"/>
      <c r="BZ651" s="30"/>
      <c r="CA651" s="30"/>
      <c r="CB651" s="30"/>
      <c r="CC651" s="30"/>
      <c r="CD651" s="30"/>
      <c r="CE651" s="30"/>
      <c r="CF651" s="30"/>
      <c r="CG651" s="30"/>
      <c r="CH651" s="30"/>
      <c r="CI651" s="30"/>
      <c r="CJ651" s="30"/>
      <c r="CK651" s="30"/>
      <c r="CL651" s="30"/>
      <c r="CM651" s="30"/>
      <c r="CN651" s="30"/>
      <c r="CO651" s="30"/>
      <c r="CP651" s="30"/>
      <c r="CQ651" s="30"/>
      <c r="CR651" s="30"/>
      <c r="CS651" s="30"/>
      <c r="CT651" s="30"/>
      <c r="CU651" s="30"/>
      <c r="CV651" s="30"/>
      <c r="CW651" s="30"/>
      <c r="CX651" s="30"/>
      <c r="CY651" s="30"/>
      <c r="CZ651" s="30"/>
      <c r="DA651" s="30"/>
      <c r="DB651" s="30"/>
      <c r="DC651" s="30"/>
      <c r="DD651" s="30"/>
      <c r="DE651" s="30"/>
      <c r="DF651" s="30"/>
      <c r="DG651" s="30"/>
      <c r="DH651" s="30"/>
      <c r="DI651" s="30"/>
      <c r="DJ651" s="30"/>
      <c r="DK651" s="30"/>
      <c r="DL651" s="30"/>
      <c r="DM651" s="30"/>
      <c r="DN651" s="30"/>
      <c r="DO651" s="30"/>
      <c r="DP651" s="30"/>
      <c r="DQ651" s="30"/>
      <c r="DR651" s="30"/>
      <c r="DS651" s="30"/>
      <c r="DT651" s="30"/>
      <c r="DU651" s="30"/>
      <c r="DV651" s="30"/>
      <c r="DW651" s="30"/>
      <c r="DX651" s="30"/>
      <c r="DY651" s="30"/>
      <c r="DZ651" s="30"/>
      <c r="EA651" s="30"/>
      <c r="EB651" s="30"/>
      <c r="EC651" s="30"/>
      <c r="ED651" s="30"/>
      <c r="EE651" s="30"/>
      <c r="EF651" s="30"/>
      <c r="EG651" s="30"/>
      <c r="EH651" s="30"/>
      <c r="EI651" s="30"/>
      <c r="EJ651" s="30"/>
      <c r="EK651" s="30"/>
      <c r="EL651" s="30"/>
      <c r="EM651" s="30"/>
      <c r="EN651" s="30"/>
      <c r="EO651" s="30"/>
      <c r="EP651" s="30"/>
      <c r="EQ651" s="30"/>
      <c r="ER651" s="30"/>
      <c r="ES651" s="30"/>
      <c r="ET651" s="30"/>
      <c r="EU651" s="30"/>
      <c r="EV651" s="30"/>
      <c r="EW651" s="30"/>
      <c r="EX651" s="30"/>
      <c r="EY651" s="30"/>
      <c r="EZ651" s="30"/>
      <c r="FA651" s="30"/>
      <c r="FB651" s="30"/>
      <c r="FC651" s="30"/>
      <c r="FD651" s="30"/>
      <c r="FE651" s="30"/>
      <c r="FF651" s="30"/>
      <c r="FG651" s="30"/>
      <c r="FH651" s="30"/>
      <c r="FI651" s="30"/>
      <c r="FJ651" s="30"/>
      <c r="FK651" s="30"/>
      <c r="FL651" s="30"/>
      <c r="FM651" s="30"/>
      <c r="FN651" s="30"/>
      <c r="FO651" s="30"/>
      <c r="FP651" s="30"/>
      <c r="FQ651" s="30"/>
      <c r="FR651" s="30"/>
      <c r="FS651" s="30"/>
      <c r="FT651" s="30"/>
      <c r="FU651" s="30"/>
      <c r="FV651" s="30"/>
      <c r="FW651" s="30"/>
      <c r="FX651" s="30"/>
      <c r="FY651" s="30"/>
      <c r="FZ651" s="30"/>
      <c r="GA651" s="30"/>
      <c r="GB651" s="30"/>
      <c r="GC651" s="30"/>
      <c r="GD651" s="30"/>
      <c r="GE651" s="30"/>
      <c r="GF651" s="30"/>
      <c r="GG651" s="30"/>
      <c r="GH651" s="30"/>
      <c r="GI651" s="30"/>
      <c r="GJ651" s="30"/>
      <c r="GK651" s="30"/>
      <c r="GL651" s="30"/>
      <c r="GM651" s="30"/>
      <c r="GN651" s="30"/>
      <c r="GO651" s="30"/>
      <c r="GP651" s="30"/>
      <c r="GQ651" s="30"/>
      <c r="GR651" s="30"/>
      <c r="GS651" s="30"/>
      <c r="GT651" s="30"/>
      <c r="GU651" s="30"/>
      <c r="GV651" s="30"/>
      <c r="GW651" s="30"/>
      <c r="GX651" s="30"/>
      <c r="GY651" s="30"/>
      <c r="GZ651" s="30"/>
      <c r="HA651" s="30"/>
    </row>
    <row r="652" spans="1:209" s="32" customFormat="1" x14ac:dyDescent="0.25">
      <c r="A652" s="105"/>
      <c r="B652" s="113"/>
      <c r="C652" s="114"/>
      <c r="D652" s="19"/>
      <c r="E652" s="19"/>
      <c r="F652" s="19"/>
      <c r="G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Q652" s="30"/>
      <c r="BR652" s="30"/>
      <c r="BS652" s="30"/>
      <c r="BT652" s="30"/>
      <c r="BU652" s="30"/>
      <c r="BV652" s="30"/>
      <c r="BW652" s="30"/>
      <c r="BX652" s="30"/>
      <c r="BY652" s="30"/>
      <c r="BZ652" s="30"/>
      <c r="CA652" s="30"/>
      <c r="CB652" s="30"/>
      <c r="CC652" s="30"/>
      <c r="CD652" s="30"/>
      <c r="CE652" s="30"/>
      <c r="CF652" s="30"/>
      <c r="CG652" s="30"/>
      <c r="CH652" s="30"/>
      <c r="CI652" s="30"/>
      <c r="CJ652" s="30"/>
      <c r="CK652" s="30"/>
      <c r="CL652" s="30"/>
      <c r="CM652" s="30"/>
      <c r="CN652" s="30"/>
      <c r="CO652" s="30"/>
      <c r="CP652" s="30"/>
      <c r="CQ652" s="30"/>
      <c r="CR652" s="30"/>
      <c r="CS652" s="30"/>
      <c r="CT652" s="30"/>
      <c r="CU652" s="30"/>
      <c r="CV652" s="30"/>
      <c r="CW652" s="30"/>
      <c r="CX652" s="30"/>
      <c r="CY652" s="30"/>
      <c r="CZ652" s="30"/>
      <c r="DA652" s="30"/>
      <c r="DB652" s="30"/>
      <c r="DC652" s="30"/>
      <c r="DD652" s="30"/>
      <c r="DE652" s="30"/>
      <c r="DF652" s="30"/>
      <c r="DG652" s="30"/>
      <c r="DH652" s="30"/>
      <c r="DI652" s="30"/>
      <c r="DJ652" s="30"/>
      <c r="DK652" s="30"/>
      <c r="DL652" s="30"/>
      <c r="DM652" s="30"/>
      <c r="DN652" s="30"/>
      <c r="DO652" s="30"/>
      <c r="DP652" s="30"/>
      <c r="DQ652" s="30"/>
      <c r="DR652" s="30"/>
      <c r="DS652" s="30"/>
      <c r="DT652" s="30"/>
      <c r="DU652" s="30"/>
      <c r="DV652" s="30"/>
      <c r="DW652" s="30"/>
      <c r="DX652" s="30"/>
      <c r="DY652" s="30"/>
      <c r="DZ652" s="30"/>
      <c r="EA652" s="30"/>
      <c r="EB652" s="30"/>
      <c r="EC652" s="30"/>
      <c r="ED652" s="30"/>
      <c r="EE652" s="30"/>
      <c r="EF652" s="30"/>
      <c r="EG652" s="30"/>
      <c r="EH652" s="30"/>
      <c r="EI652" s="30"/>
      <c r="EJ652" s="30"/>
      <c r="EK652" s="30"/>
      <c r="EL652" s="30"/>
      <c r="EM652" s="30"/>
      <c r="EN652" s="30"/>
      <c r="EO652" s="30"/>
      <c r="EP652" s="30"/>
      <c r="EQ652" s="30"/>
      <c r="ER652" s="30"/>
      <c r="ES652" s="30"/>
      <c r="ET652" s="30"/>
      <c r="EU652" s="30"/>
      <c r="EV652" s="30"/>
      <c r="EW652" s="30"/>
      <c r="EX652" s="30"/>
      <c r="EY652" s="30"/>
      <c r="EZ652" s="30"/>
      <c r="FA652" s="30"/>
      <c r="FB652" s="30"/>
      <c r="FC652" s="30"/>
      <c r="FD652" s="30"/>
      <c r="FE652" s="30"/>
      <c r="FF652" s="30"/>
      <c r="FG652" s="30"/>
      <c r="FH652" s="30"/>
      <c r="FI652" s="30"/>
      <c r="FJ652" s="30"/>
      <c r="FK652" s="30"/>
      <c r="FL652" s="30"/>
      <c r="FM652" s="30"/>
      <c r="FN652" s="30"/>
      <c r="FO652" s="30"/>
      <c r="FP652" s="30"/>
      <c r="FQ652" s="30"/>
      <c r="FR652" s="30"/>
      <c r="FS652" s="30"/>
      <c r="FT652" s="30"/>
      <c r="FU652" s="30"/>
      <c r="FV652" s="30"/>
      <c r="FW652" s="30"/>
      <c r="FX652" s="30"/>
      <c r="FY652" s="30"/>
      <c r="FZ652" s="30"/>
      <c r="GA652" s="30"/>
      <c r="GB652" s="30"/>
      <c r="GC652" s="30"/>
      <c r="GD652" s="30"/>
      <c r="GE652" s="30"/>
      <c r="GF652" s="30"/>
      <c r="GG652" s="30"/>
      <c r="GH652" s="30"/>
      <c r="GI652" s="30"/>
      <c r="GJ652" s="30"/>
      <c r="GK652" s="30"/>
      <c r="GL652" s="30"/>
      <c r="GM652" s="30"/>
      <c r="GN652" s="30"/>
      <c r="GO652" s="30"/>
      <c r="GP652" s="30"/>
      <c r="GQ652" s="30"/>
      <c r="GR652" s="30"/>
      <c r="GS652" s="30"/>
      <c r="GT652" s="30"/>
      <c r="GU652" s="30"/>
      <c r="GV652" s="30"/>
      <c r="GW652" s="30"/>
      <c r="GX652" s="30"/>
      <c r="GY652" s="30"/>
      <c r="GZ652" s="30"/>
      <c r="HA652" s="30"/>
    </row>
    <row r="653" spans="1:209" s="32" customFormat="1" x14ac:dyDescent="0.25">
      <c r="A653" s="105"/>
      <c r="B653" s="113"/>
      <c r="C653" s="114"/>
      <c r="D653" s="19"/>
      <c r="E653" s="19"/>
      <c r="F653" s="19"/>
      <c r="G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  <c r="BR653" s="30"/>
      <c r="BS653" s="30"/>
      <c r="BT653" s="30"/>
      <c r="BU653" s="30"/>
      <c r="BV653" s="30"/>
      <c r="BW653" s="30"/>
      <c r="BX653" s="30"/>
      <c r="BY653" s="30"/>
      <c r="BZ653" s="30"/>
      <c r="CA653" s="30"/>
      <c r="CB653" s="30"/>
      <c r="CC653" s="30"/>
      <c r="CD653" s="30"/>
      <c r="CE653" s="30"/>
      <c r="CF653" s="30"/>
      <c r="CG653" s="30"/>
      <c r="CH653" s="30"/>
      <c r="CI653" s="30"/>
      <c r="CJ653" s="30"/>
      <c r="CK653" s="30"/>
      <c r="CL653" s="30"/>
      <c r="CM653" s="30"/>
      <c r="CN653" s="30"/>
      <c r="CO653" s="30"/>
      <c r="CP653" s="30"/>
      <c r="CQ653" s="30"/>
      <c r="CR653" s="30"/>
      <c r="CS653" s="30"/>
      <c r="CT653" s="30"/>
      <c r="CU653" s="30"/>
      <c r="CV653" s="30"/>
      <c r="CW653" s="30"/>
      <c r="CX653" s="30"/>
      <c r="CY653" s="30"/>
      <c r="CZ653" s="30"/>
      <c r="DA653" s="30"/>
      <c r="DB653" s="30"/>
      <c r="DC653" s="30"/>
      <c r="DD653" s="30"/>
      <c r="DE653" s="30"/>
      <c r="DF653" s="30"/>
      <c r="DG653" s="30"/>
      <c r="DH653" s="30"/>
      <c r="DI653" s="30"/>
      <c r="DJ653" s="30"/>
      <c r="DK653" s="30"/>
      <c r="DL653" s="30"/>
      <c r="DM653" s="30"/>
      <c r="DN653" s="30"/>
      <c r="DO653" s="30"/>
      <c r="DP653" s="30"/>
      <c r="DQ653" s="30"/>
      <c r="DR653" s="30"/>
      <c r="DS653" s="30"/>
      <c r="DT653" s="30"/>
      <c r="DU653" s="30"/>
      <c r="DV653" s="30"/>
      <c r="DW653" s="30"/>
      <c r="DX653" s="30"/>
      <c r="DY653" s="30"/>
      <c r="DZ653" s="30"/>
      <c r="EA653" s="30"/>
      <c r="EB653" s="30"/>
      <c r="EC653" s="30"/>
      <c r="ED653" s="30"/>
      <c r="EE653" s="30"/>
      <c r="EF653" s="30"/>
      <c r="EG653" s="30"/>
      <c r="EH653" s="30"/>
      <c r="EI653" s="30"/>
      <c r="EJ653" s="30"/>
      <c r="EK653" s="30"/>
      <c r="EL653" s="30"/>
      <c r="EM653" s="30"/>
      <c r="EN653" s="30"/>
      <c r="EO653" s="30"/>
      <c r="EP653" s="30"/>
      <c r="EQ653" s="30"/>
      <c r="ER653" s="30"/>
      <c r="ES653" s="30"/>
      <c r="ET653" s="30"/>
      <c r="EU653" s="30"/>
      <c r="EV653" s="30"/>
      <c r="EW653" s="30"/>
      <c r="EX653" s="30"/>
      <c r="EY653" s="30"/>
      <c r="EZ653" s="30"/>
      <c r="FA653" s="30"/>
      <c r="FB653" s="30"/>
      <c r="FC653" s="30"/>
      <c r="FD653" s="30"/>
      <c r="FE653" s="30"/>
      <c r="FF653" s="30"/>
      <c r="FG653" s="30"/>
      <c r="FH653" s="30"/>
      <c r="FI653" s="30"/>
      <c r="FJ653" s="30"/>
      <c r="FK653" s="30"/>
      <c r="FL653" s="30"/>
      <c r="FM653" s="30"/>
      <c r="FN653" s="30"/>
      <c r="FO653" s="30"/>
      <c r="FP653" s="30"/>
      <c r="FQ653" s="30"/>
      <c r="FR653" s="30"/>
      <c r="FS653" s="30"/>
      <c r="FT653" s="30"/>
      <c r="FU653" s="30"/>
      <c r="FV653" s="30"/>
      <c r="FW653" s="30"/>
      <c r="FX653" s="30"/>
      <c r="FY653" s="30"/>
      <c r="FZ653" s="30"/>
      <c r="GA653" s="30"/>
      <c r="GB653" s="30"/>
      <c r="GC653" s="30"/>
      <c r="GD653" s="30"/>
      <c r="GE653" s="30"/>
      <c r="GF653" s="30"/>
      <c r="GG653" s="30"/>
      <c r="GH653" s="30"/>
      <c r="GI653" s="30"/>
      <c r="GJ653" s="30"/>
      <c r="GK653" s="30"/>
      <c r="GL653" s="30"/>
      <c r="GM653" s="30"/>
      <c r="GN653" s="30"/>
      <c r="GO653" s="30"/>
      <c r="GP653" s="30"/>
      <c r="GQ653" s="30"/>
      <c r="GR653" s="30"/>
      <c r="GS653" s="30"/>
      <c r="GT653" s="30"/>
      <c r="GU653" s="30"/>
      <c r="GV653" s="30"/>
      <c r="GW653" s="30"/>
      <c r="GX653" s="30"/>
      <c r="GY653" s="30"/>
      <c r="GZ653" s="30"/>
      <c r="HA653" s="30"/>
    </row>
    <row r="654" spans="1:209" s="32" customFormat="1" x14ac:dyDescent="0.25">
      <c r="A654" s="105"/>
      <c r="B654" s="113"/>
      <c r="C654" s="114"/>
      <c r="D654" s="19"/>
      <c r="E654" s="19"/>
      <c r="F654" s="19"/>
      <c r="G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  <c r="CE654" s="30"/>
      <c r="CF654" s="30"/>
      <c r="CG654" s="30"/>
      <c r="CH654" s="30"/>
      <c r="CI654" s="30"/>
      <c r="CJ654" s="30"/>
      <c r="CK654" s="30"/>
      <c r="CL654" s="30"/>
      <c r="CM654" s="30"/>
      <c r="CN654" s="30"/>
      <c r="CO654" s="30"/>
      <c r="CP654" s="30"/>
      <c r="CQ654" s="30"/>
      <c r="CR654" s="30"/>
      <c r="CS654" s="30"/>
      <c r="CT654" s="30"/>
      <c r="CU654" s="30"/>
      <c r="CV654" s="30"/>
      <c r="CW654" s="30"/>
      <c r="CX654" s="30"/>
      <c r="CY654" s="30"/>
      <c r="CZ654" s="30"/>
      <c r="DA654" s="30"/>
      <c r="DB654" s="30"/>
      <c r="DC654" s="30"/>
      <c r="DD654" s="30"/>
      <c r="DE654" s="30"/>
      <c r="DF654" s="30"/>
      <c r="DG654" s="30"/>
      <c r="DH654" s="30"/>
      <c r="DI654" s="30"/>
      <c r="DJ654" s="30"/>
      <c r="DK654" s="30"/>
      <c r="DL654" s="30"/>
      <c r="DM654" s="30"/>
      <c r="DN654" s="30"/>
      <c r="DO654" s="30"/>
      <c r="DP654" s="30"/>
      <c r="DQ654" s="30"/>
      <c r="DR654" s="30"/>
      <c r="DS654" s="30"/>
      <c r="DT654" s="30"/>
      <c r="DU654" s="30"/>
      <c r="DV654" s="30"/>
      <c r="DW654" s="30"/>
      <c r="DX654" s="30"/>
      <c r="DY654" s="30"/>
      <c r="DZ654" s="30"/>
      <c r="EA654" s="30"/>
      <c r="EB654" s="30"/>
      <c r="EC654" s="30"/>
      <c r="ED654" s="30"/>
      <c r="EE654" s="30"/>
      <c r="EF654" s="30"/>
      <c r="EG654" s="30"/>
      <c r="EH654" s="30"/>
      <c r="EI654" s="30"/>
      <c r="EJ654" s="30"/>
      <c r="EK654" s="30"/>
      <c r="EL654" s="30"/>
      <c r="EM654" s="30"/>
      <c r="EN654" s="30"/>
      <c r="EO654" s="30"/>
      <c r="EP654" s="30"/>
      <c r="EQ654" s="30"/>
      <c r="ER654" s="30"/>
      <c r="ES654" s="30"/>
      <c r="ET654" s="30"/>
      <c r="EU654" s="30"/>
      <c r="EV654" s="30"/>
      <c r="EW654" s="30"/>
      <c r="EX654" s="30"/>
      <c r="EY654" s="30"/>
      <c r="EZ654" s="30"/>
      <c r="FA654" s="30"/>
      <c r="FB654" s="30"/>
      <c r="FC654" s="30"/>
      <c r="FD654" s="30"/>
      <c r="FE654" s="30"/>
      <c r="FF654" s="30"/>
      <c r="FG654" s="30"/>
      <c r="FH654" s="30"/>
      <c r="FI654" s="30"/>
      <c r="FJ654" s="30"/>
      <c r="FK654" s="30"/>
      <c r="FL654" s="30"/>
      <c r="FM654" s="30"/>
      <c r="FN654" s="30"/>
      <c r="FO654" s="30"/>
      <c r="FP654" s="30"/>
      <c r="FQ654" s="30"/>
      <c r="FR654" s="30"/>
      <c r="FS654" s="30"/>
      <c r="FT654" s="30"/>
      <c r="FU654" s="30"/>
      <c r="FV654" s="30"/>
      <c r="FW654" s="30"/>
      <c r="FX654" s="30"/>
      <c r="FY654" s="30"/>
      <c r="FZ654" s="30"/>
      <c r="GA654" s="30"/>
      <c r="GB654" s="30"/>
      <c r="GC654" s="30"/>
      <c r="GD654" s="30"/>
      <c r="GE654" s="30"/>
      <c r="GF654" s="30"/>
      <c r="GG654" s="30"/>
      <c r="GH654" s="30"/>
      <c r="GI654" s="30"/>
      <c r="GJ654" s="30"/>
      <c r="GK654" s="30"/>
      <c r="GL654" s="30"/>
      <c r="GM654" s="30"/>
      <c r="GN654" s="30"/>
      <c r="GO654" s="30"/>
      <c r="GP654" s="30"/>
      <c r="GQ654" s="30"/>
      <c r="GR654" s="30"/>
      <c r="GS654" s="30"/>
      <c r="GT654" s="30"/>
      <c r="GU654" s="30"/>
      <c r="GV654" s="30"/>
      <c r="GW654" s="30"/>
      <c r="GX654" s="30"/>
      <c r="GY654" s="30"/>
      <c r="GZ654" s="30"/>
      <c r="HA654" s="30"/>
    </row>
    <row r="655" spans="1:209" s="32" customFormat="1" x14ac:dyDescent="0.25">
      <c r="A655" s="105"/>
      <c r="B655" s="113"/>
      <c r="C655" s="114"/>
      <c r="D655" s="19"/>
      <c r="E655" s="19"/>
      <c r="F655" s="19"/>
      <c r="G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  <c r="CE655" s="30"/>
      <c r="CF655" s="30"/>
      <c r="CG655" s="30"/>
      <c r="CH655" s="30"/>
      <c r="CI655" s="30"/>
      <c r="CJ655" s="30"/>
      <c r="CK655" s="30"/>
      <c r="CL655" s="30"/>
      <c r="CM655" s="30"/>
      <c r="CN655" s="30"/>
      <c r="CO655" s="30"/>
      <c r="CP655" s="30"/>
      <c r="CQ655" s="30"/>
      <c r="CR655" s="30"/>
      <c r="CS655" s="30"/>
      <c r="CT655" s="30"/>
      <c r="CU655" s="30"/>
      <c r="CV655" s="30"/>
      <c r="CW655" s="30"/>
      <c r="CX655" s="30"/>
      <c r="CY655" s="30"/>
      <c r="CZ655" s="30"/>
      <c r="DA655" s="30"/>
      <c r="DB655" s="30"/>
      <c r="DC655" s="30"/>
      <c r="DD655" s="30"/>
      <c r="DE655" s="30"/>
      <c r="DF655" s="30"/>
      <c r="DG655" s="30"/>
      <c r="DH655" s="30"/>
      <c r="DI655" s="30"/>
      <c r="DJ655" s="30"/>
      <c r="DK655" s="30"/>
      <c r="DL655" s="30"/>
      <c r="DM655" s="30"/>
      <c r="DN655" s="30"/>
      <c r="DO655" s="30"/>
      <c r="DP655" s="30"/>
      <c r="DQ655" s="30"/>
      <c r="DR655" s="30"/>
      <c r="DS655" s="30"/>
      <c r="DT655" s="30"/>
      <c r="DU655" s="30"/>
      <c r="DV655" s="30"/>
      <c r="DW655" s="30"/>
      <c r="DX655" s="30"/>
      <c r="DY655" s="30"/>
      <c r="DZ655" s="30"/>
      <c r="EA655" s="30"/>
      <c r="EB655" s="30"/>
      <c r="EC655" s="30"/>
      <c r="ED655" s="30"/>
      <c r="EE655" s="30"/>
      <c r="EF655" s="30"/>
      <c r="EG655" s="30"/>
      <c r="EH655" s="30"/>
      <c r="EI655" s="30"/>
      <c r="EJ655" s="30"/>
      <c r="EK655" s="30"/>
      <c r="EL655" s="30"/>
      <c r="EM655" s="30"/>
      <c r="EN655" s="30"/>
      <c r="EO655" s="30"/>
      <c r="EP655" s="30"/>
      <c r="EQ655" s="30"/>
      <c r="ER655" s="30"/>
      <c r="ES655" s="30"/>
      <c r="ET655" s="30"/>
      <c r="EU655" s="30"/>
      <c r="EV655" s="30"/>
      <c r="EW655" s="30"/>
      <c r="EX655" s="30"/>
      <c r="EY655" s="30"/>
      <c r="EZ655" s="30"/>
      <c r="FA655" s="30"/>
      <c r="FB655" s="30"/>
      <c r="FC655" s="30"/>
      <c r="FD655" s="30"/>
      <c r="FE655" s="30"/>
      <c r="FF655" s="30"/>
      <c r="FG655" s="30"/>
      <c r="FH655" s="30"/>
      <c r="FI655" s="30"/>
      <c r="FJ655" s="30"/>
      <c r="FK655" s="30"/>
      <c r="FL655" s="30"/>
      <c r="FM655" s="30"/>
      <c r="FN655" s="30"/>
      <c r="FO655" s="30"/>
      <c r="FP655" s="30"/>
      <c r="FQ655" s="30"/>
      <c r="FR655" s="30"/>
      <c r="FS655" s="30"/>
      <c r="FT655" s="30"/>
      <c r="FU655" s="30"/>
      <c r="FV655" s="30"/>
      <c r="FW655" s="30"/>
      <c r="FX655" s="30"/>
      <c r="FY655" s="30"/>
      <c r="FZ655" s="30"/>
      <c r="GA655" s="30"/>
      <c r="GB655" s="30"/>
      <c r="GC655" s="30"/>
      <c r="GD655" s="30"/>
      <c r="GE655" s="30"/>
      <c r="GF655" s="30"/>
      <c r="GG655" s="30"/>
      <c r="GH655" s="30"/>
      <c r="GI655" s="30"/>
      <c r="GJ655" s="30"/>
      <c r="GK655" s="30"/>
      <c r="GL655" s="30"/>
      <c r="GM655" s="30"/>
      <c r="GN655" s="30"/>
      <c r="GO655" s="30"/>
      <c r="GP655" s="30"/>
      <c r="GQ655" s="30"/>
      <c r="GR655" s="30"/>
      <c r="GS655" s="30"/>
      <c r="GT655" s="30"/>
      <c r="GU655" s="30"/>
      <c r="GV655" s="30"/>
      <c r="GW655" s="30"/>
      <c r="GX655" s="30"/>
      <c r="GY655" s="30"/>
      <c r="GZ655" s="30"/>
      <c r="HA655" s="30"/>
    </row>
    <row r="656" spans="1:209" s="32" customFormat="1" x14ac:dyDescent="0.25">
      <c r="A656" s="105"/>
      <c r="B656" s="113"/>
      <c r="C656" s="114"/>
      <c r="D656" s="19"/>
      <c r="E656" s="19"/>
      <c r="F656" s="19"/>
      <c r="G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  <c r="CE656" s="30"/>
      <c r="CF656" s="30"/>
      <c r="CG656" s="30"/>
      <c r="CH656" s="30"/>
      <c r="CI656" s="30"/>
      <c r="CJ656" s="30"/>
      <c r="CK656" s="30"/>
      <c r="CL656" s="30"/>
      <c r="CM656" s="30"/>
      <c r="CN656" s="30"/>
      <c r="CO656" s="30"/>
      <c r="CP656" s="30"/>
      <c r="CQ656" s="30"/>
      <c r="CR656" s="30"/>
      <c r="CS656" s="30"/>
      <c r="CT656" s="30"/>
      <c r="CU656" s="30"/>
      <c r="CV656" s="30"/>
      <c r="CW656" s="30"/>
      <c r="CX656" s="30"/>
      <c r="CY656" s="30"/>
      <c r="CZ656" s="30"/>
      <c r="DA656" s="30"/>
      <c r="DB656" s="30"/>
      <c r="DC656" s="30"/>
      <c r="DD656" s="30"/>
      <c r="DE656" s="30"/>
      <c r="DF656" s="30"/>
      <c r="DG656" s="30"/>
      <c r="DH656" s="30"/>
      <c r="DI656" s="30"/>
      <c r="DJ656" s="30"/>
      <c r="DK656" s="30"/>
      <c r="DL656" s="30"/>
      <c r="DM656" s="30"/>
      <c r="DN656" s="30"/>
      <c r="DO656" s="30"/>
      <c r="DP656" s="30"/>
      <c r="DQ656" s="30"/>
      <c r="DR656" s="30"/>
      <c r="DS656" s="30"/>
      <c r="DT656" s="30"/>
      <c r="DU656" s="30"/>
      <c r="DV656" s="30"/>
      <c r="DW656" s="30"/>
      <c r="DX656" s="30"/>
      <c r="DY656" s="30"/>
      <c r="DZ656" s="30"/>
      <c r="EA656" s="30"/>
      <c r="EB656" s="30"/>
      <c r="EC656" s="30"/>
      <c r="ED656" s="30"/>
      <c r="EE656" s="30"/>
      <c r="EF656" s="30"/>
      <c r="EG656" s="30"/>
      <c r="EH656" s="30"/>
      <c r="EI656" s="30"/>
      <c r="EJ656" s="30"/>
      <c r="EK656" s="30"/>
      <c r="EL656" s="30"/>
      <c r="EM656" s="30"/>
      <c r="EN656" s="30"/>
      <c r="EO656" s="30"/>
      <c r="EP656" s="30"/>
      <c r="EQ656" s="30"/>
      <c r="ER656" s="30"/>
      <c r="ES656" s="30"/>
      <c r="ET656" s="30"/>
      <c r="EU656" s="30"/>
      <c r="EV656" s="30"/>
      <c r="EW656" s="30"/>
      <c r="EX656" s="30"/>
      <c r="EY656" s="30"/>
      <c r="EZ656" s="30"/>
      <c r="FA656" s="30"/>
      <c r="FB656" s="30"/>
      <c r="FC656" s="30"/>
      <c r="FD656" s="30"/>
      <c r="FE656" s="30"/>
      <c r="FF656" s="30"/>
      <c r="FG656" s="30"/>
      <c r="FH656" s="30"/>
      <c r="FI656" s="30"/>
      <c r="FJ656" s="30"/>
      <c r="FK656" s="30"/>
      <c r="FL656" s="30"/>
      <c r="FM656" s="30"/>
      <c r="FN656" s="30"/>
      <c r="FO656" s="30"/>
      <c r="FP656" s="30"/>
      <c r="FQ656" s="30"/>
      <c r="FR656" s="30"/>
      <c r="FS656" s="30"/>
      <c r="FT656" s="30"/>
      <c r="FU656" s="30"/>
      <c r="FV656" s="30"/>
      <c r="FW656" s="30"/>
      <c r="FX656" s="30"/>
      <c r="FY656" s="30"/>
      <c r="FZ656" s="30"/>
      <c r="GA656" s="30"/>
      <c r="GB656" s="30"/>
      <c r="GC656" s="30"/>
      <c r="GD656" s="30"/>
      <c r="GE656" s="30"/>
      <c r="GF656" s="30"/>
      <c r="GG656" s="30"/>
      <c r="GH656" s="30"/>
      <c r="GI656" s="30"/>
      <c r="GJ656" s="30"/>
      <c r="GK656" s="30"/>
      <c r="GL656" s="30"/>
      <c r="GM656" s="30"/>
      <c r="GN656" s="30"/>
      <c r="GO656" s="30"/>
      <c r="GP656" s="30"/>
      <c r="GQ656" s="30"/>
      <c r="GR656" s="30"/>
      <c r="GS656" s="30"/>
      <c r="GT656" s="30"/>
      <c r="GU656" s="30"/>
      <c r="GV656" s="30"/>
      <c r="GW656" s="30"/>
      <c r="GX656" s="30"/>
      <c r="GY656" s="30"/>
      <c r="GZ656" s="30"/>
      <c r="HA656" s="30"/>
    </row>
    <row r="657" spans="1:209" s="32" customFormat="1" x14ac:dyDescent="0.25">
      <c r="A657" s="105"/>
      <c r="B657" s="113"/>
      <c r="C657" s="114"/>
      <c r="D657" s="19"/>
      <c r="E657" s="19"/>
      <c r="F657" s="19"/>
      <c r="G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  <c r="CE657" s="30"/>
      <c r="CF657" s="30"/>
      <c r="CG657" s="30"/>
      <c r="CH657" s="30"/>
      <c r="CI657" s="30"/>
      <c r="CJ657" s="30"/>
      <c r="CK657" s="30"/>
      <c r="CL657" s="30"/>
      <c r="CM657" s="30"/>
      <c r="CN657" s="30"/>
      <c r="CO657" s="30"/>
      <c r="CP657" s="30"/>
      <c r="CQ657" s="30"/>
      <c r="CR657" s="30"/>
      <c r="CS657" s="30"/>
      <c r="CT657" s="30"/>
      <c r="CU657" s="30"/>
      <c r="CV657" s="30"/>
      <c r="CW657" s="30"/>
      <c r="CX657" s="30"/>
      <c r="CY657" s="30"/>
      <c r="CZ657" s="30"/>
      <c r="DA657" s="30"/>
      <c r="DB657" s="30"/>
      <c r="DC657" s="30"/>
      <c r="DD657" s="30"/>
      <c r="DE657" s="30"/>
      <c r="DF657" s="30"/>
      <c r="DG657" s="30"/>
      <c r="DH657" s="30"/>
      <c r="DI657" s="30"/>
      <c r="DJ657" s="30"/>
      <c r="DK657" s="30"/>
      <c r="DL657" s="30"/>
      <c r="DM657" s="30"/>
      <c r="DN657" s="30"/>
      <c r="DO657" s="30"/>
      <c r="DP657" s="30"/>
      <c r="DQ657" s="30"/>
      <c r="DR657" s="30"/>
      <c r="DS657" s="30"/>
      <c r="DT657" s="30"/>
      <c r="DU657" s="30"/>
      <c r="DV657" s="30"/>
      <c r="DW657" s="30"/>
      <c r="DX657" s="30"/>
      <c r="DY657" s="30"/>
      <c r="DZ657" s="30"/>
      <c r="EA657" s="30"/>
      <c r="EB657" s="30"/>
      <c r="EC657" s="30"/>
      <c r="ED657" s="30"/>
      <c r="EE657" s="30"/>
      <c r="EF657" s="30"/>
      <c r="EG657" s="30"/>
      <c r="EH657" s="30"/>
      <c r="EI657" s="30"/>
      <c r="EJ657" s="30"/>
      <c r="EK657" s="30"/>
      <c r="EL657" s="30"/>
      <c r="EM657" s="30"/>
      <c r="EN657" s="30"/>
      <c r="EO657" s="30"/>
      <c r="EP657" s="30"/>
      <c r="EQ657" s="30"/>
      <c r="ER657" s="30"/>
      <c r="ES657" s="30"/>
      <c r="ET657" s="30"/>
      <c r="EU657" s="30"/>
      <c r="EV657" s="30"/>
      <c r="EW657" s="30"/>
      <c r="EX657" s="30"/>
      <c r="EY657" s="30"/>
      <c r="EZ657" s="30"/>
      <c r="FA657" s="30"/>
      <c r="FB657" s="30"/>
      <c r="FC657" s="30"/>
      <c r="FD657" s="30"/>
      <c r="FE657" s="30"/>
      <c r="FF657" s="30"/>
      <c r="FG657" s="30"/>
      <c r="FH657" s="30"/>
      <c r="FI657" s="30"/>
      <c r="FJ657" s="30"/>
      <c r="FK657" s="30"/>
      <c r="FL657" s="30"/>
      <c r="FM657" s="30"/>
      <c r="FN657" s="30"/>
      <c r="FO657" s="30"/>
      <c r="FP657" s="30"/>
      <c r="FQ657" s="30"/>
      <c r="FR657" s="30"/>
      <c r="FS657" s="30"/>
      <c r="FT657" s="30"/>
      <c r="FU657" s="30"/>
      <c r="FV657" s="30"/>
      <c r="FW657" s="30"/>
      <c r="FX657" s="30"/>
      <c r="FY657" s="30"/>
      <c r="FZ657" s="30"/>
      <c r="GA657" s="30"/>
      <c r="GB657" s="30"/>
      <c r="GC657" s="30"/>
      <c r="GD657" s="30"/>
      <c r="GE657" s="30"/>
      <c r="GF657" s="30"/>
      <c r="GG657" s="30"/>
      <c r="GH657" s="30"/>
      <c r="GI657" s="30"/>
      <c r="GJ657" s="30"/>
      <c r="GK657" s="30"/>
      <c r="GL657" s="30"/>
      <c r="GM657" s="30"/>
      <c r="GN657" s="30"/>
      <c r="GO657" s="30"/>
      <c r="GP657" s="30"/>
      <c r="GQ657" s="30"/>
      <c r="GR657" s="30"/>
      <c r="GS657" s="30"/>
      <c r="GT657" s="30"/>
      <c r="GU657" s="30"/>
      <c r="GV657" s="30"/>
      <c r="GW657" s="30"/>
      <c r="GX657" s="30"/>
      <c r="GY657" s="30"/>
      <c r="GZ657" s="30"/>
      <c r="HA657" s="30"/>
    </row>
    <row r="658" spans="1:209" s="32" customFormat="1" x14ac:dyDescent="0.25">
      <c r="A658" s="105"/>
      <c r="B658" s="113"/>
      <c r="C658" s="114"/>
      <c r="D658" s="19"/>
      <c r="E658" s="19"/>
      <c r="F658" s="19"/>
      <c r="G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  <c r="CE658" s="30"/>
      <c r="CF658" s="30"/>
      <c r="CG658" s="30"/>
      <c r="CH658" s="30"/>
      <c r="CI658" s="30"/>
      <c r="CJ658" s="30"/>
      <c r="CK658" s="30"/>
      <c r="CL658" s="30"/>
      <c r="CM658" s="30"/>
      <c r="CN658" s="30"/>
      <c r="CO658" s="30"/>
      <c r="CP658" s="30"/>
      <c r="CQ658" s="30"/>
      <c r="CR658" s="30"/>
      <c r="CS658" s="30"/>
      <c r="CT658" s="30"/>
      <c r="CU658" s="30"/>
      <c r="CV658" s="30"/>
      <c r="CW658" s="30"/>
      <c r="CX658" s="30"/>
      <c r="CY658" s="30"/>
      <c r="CZ658" s="30"/>
      <c r="DA658" s="30"/>
      <c r="DB658" s="30"/>
      <c r="DC658" s="30"/>
      <c r="DD658" s="30"/>
      <c r="DE658" s="30"/>
      <c r="DF658" s="30"/>
      <c r="DG658" s="30"/>
      <c r="DH658" s="30"/>
      <c r="DI658" s="30"/>
      <c r="DJ658" s="30"/>
      <c r="DK658" s="30"/>
      <c r="DL658" s="30"/>
      <c r="DM658" s="30"/>
      <c r="DN658" s="30"/>
      <c r="DO658" s="30"/>
      <c r="DP658" s="30"/>
      <c r="DQ658" s="30"/>
      <c r="DR658" s="30"/>
      <c r="DS658" s="30"/>
      <c r="DT658" s="30"/>
      <c r="DU658" s="30"/>
      <c r="DV658" s="30"/>
      <c r="DW658" s="30"/>
      <c r="DX658" s="30"/>
      <c r="DY658" s="30"/>
      <c r="DZ658" s="30"/>
      <c r="EA658" s="30"/>
      <c r="EB658" s="30"/>
      <c r="EC658" s="30"/>
      <c r="ED658" s="30"/>
      <c r="EE658" s="30"/>
      <c r="EF658" s="30"/>
      <c r="EG658" s="30"/>
      <c r="EH658" s="30"/>
      <c r="EI658" s="30"/>
      <c r="EJ658" s="30"/>
      <c r="EK658" s="30"/>
      <c r="EL658" s="30"/>
      <c r="EM658" s="30"/>
      <c r="EN658" s="30"/>
      <c r="EO658" s="30"/>
      <c r="EP658" s="30"/>
      <c r="EQ658" s="30"/>
      <c r="ER658" s="30"/>
      <c r="ES658" s="30"/>
      <c r="ET658" s="30"/>
      <c r="EU658" s="30"/>
      <c r="EV658" s="30"/>
      <c r="EW658" s="30"/>
      <c r="EX658" s="30"/>
      <c r="EY658" s="30"/>
      <c r="EZ658" s="30"/>
      <c r="FA658" s="30"/>
      <c r="FB658" s="30"/>
      <c r="FC658" s="30"/>
      <c r="FD658" s="30"/>
      <c r="FE658" s="30"/>
      <c r="FF658" s="30"/>
      <c r="FG658" s="30"/>
      <c r="FH658" s="30"/>
      <c r="FI658" s="30"/>
      <c r="FJ658" s="30"/>
      <c r="FK658" s="30"/>
      <c r="FL658" s="30"/>
      <c r="FM658" s="30"/>
      <c r="FN658" s="30"/>
      <c r="FO658" s="30"/>
      <c r="FP658" s="30"/>
      <c r="FQ658" s="30"/>
      <c r="FR658" s="30"/>
      <c r="FS658" s="30"/>
      <c r="FT658" s="30"/>
      <c r="FU658" s="30"/>
      <c r="FV658" s="30"/>
      <c r="FW658" s="30"/>
      <c r="FX658" s="30"/>
      <c r="FY658" s="30"/>
      <c r="FZ658" s="30"/>
      <c r="GA658" s="30"/>
      <c r="GB658" s="30"/>
      <c r="GC658" s="30"/>
      <c r="GD658" s="30"/>
      <c r="GE658" s="30"/>
      <c r="GF658" s="30"/>
      <c r="GG658" s="30"/>
      <c r="GH658" s="30"/>
      <c r="GI658" s="30"/>
      <c r="GJ658" s="30"/>
      <c r="GK658" s="30"/>
      <c r="GL658" s="30"/>
      <c r="GM658" s="30"/>
      <c r="GN658" s="30"/>
      <c r="GO658" s="30"/>
      <c r="GP658" s="30"/>
      <c r="GQ658" s="30"/>
      <c r="GR658" s="30"/>
      <c r="GS658" s="30"/>
      <c r="GT658" s="30"/>
      <c r="GU658" s="30"/>
      <c r="GV658" s="30"/>
      <c r="GW658" s="30"/>
      <c r="GX658" s="30"/>
      <c r="GY658" s="30"/>
      <c r="GZ658" s="30"/>
      <c r="HA658" s="30"/>
    </row>
    <row r="659" spans="1:209" s="32" customFormat="1" x14ac:dyDescent="0.25">
      <c r="A659" s="105"/>
      <c r="B659" s="113"/>
      <c r="C659" s="114"/>
      <c r="D659" s="19"/>
      <c r="E659" s="19"/>
      <c r="F659" s="19"/>
      <c r="G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  <c r="CE659" s="30"/>
      <c r="CF659" s="30"/>
      <c r="CG659" s="30"/>
      <c r="CH659" s="30"/>
      <c r="CI659" s="30"/>
      <c r="CJ659" s="30"/>
      <c r="CK659" s="30"/>
      <c r="CL659" s="30"/>
      <c r="CM659" s="30"/>
      <c r="CN659" s="30"/>
      <c r="CO659" s="30"/>
      <c r="CP659" s="30"/>
      <c r="CQ659" s="30"/>
      <c r="CR659" s="30"/>
      <c r="CS659" s="30"/>
      <c r="CT659" s="30"/>
      <c r="CU659" s="30"/>
      <c r="CV659" s="30"/>
      <c r="CW659" s="30"/>
      <c r="CX659" s="30"/>
      <c r="CY659" s="30"/>
      <c r="CZ659" s="30"/>
      <c r="DA659" s="30"/>
      <c r="DB659" s="30"/>
      <c r="DC659" s="30"/>
      <c r="DD659" s="30"/>
      <c r="DE659" s="30"/>
      <c r="DF659" s="30"/>
      <c r="DG659" s="30"/>
      <c r="DH659" s="30"/>
      <c r="DI659" s="30"/>
      <c r="DJ659" s="30"/>
      <c r="DK659" s="30"/>
      <c r="DL659" s="30"/>
      <c r="DM659" s="30"/>
      <c r="DN659" s="30"/>
      <c r="DO659" s="30"/>
      <c r="DP659" s="30"/>
      <c r="DQ659" s="30"/>
      <c r="DR659" s="30"/>
      <c r="DS659" s="30"/>
      <c r="DT659" s="30"/>
      <c r="DU659" s="30"/>
      <c r="DV659" s="30"/>
      <c r="DW659" s="30"/>
      <c r="DX659" s="30"/>
      <c r="DY659" s="30"/>
      <c r="DZ659" s="30"/>
      <c r="EA659" s="30"/>
      <c r="EB659" s="30"/>
      <c r="EC659" s="30"/>
      <c r="ED659" s="30"/>
      <c r="EE659" s="30"/>
      <c r="EF659" s="30"/>
      <c r="EG659" s="30"/>
      <c r="EH659" s="30"/>
      <c r="EI659" s="30"/>
      <c r="EJ659" s="30"/>
      <c r="EK659" s="30"/>
      <c r="EL659" s="30"/>
      <c r="EM659" s="30"/>
      <c r="EN659" s="30"/>
      <c r="EO659" s="30"/>
      <c r="EP659" s="30"/>
      <c r="EQ659" s="30"/>
      <c r="ER659" s="30"/>
      <c r="ES659" s="30"/>
      <c r="ET659" s="30"/>
      <c r="EU659" s="30"/>
      <c r="EV659" s="30"/>
      <c r="EW659" s="30"/>
      <c r="EX659" s="30"/>
      <c r="EY659" s="30"/>
      <c r="EZ659" s="30"/>
      <c r="FA659" s="30"/>
      <c r="FB659" s="30"/>
      <c r="FC659" s="30"/>
      <c r="FD659" s="30"/>
      <c r="FE659" s="30"/>
      <c r="FF659" s="30"/>
      <c r="FG659" s="30"/>
      <c r="FH659" s="30"/>
      <c r="FI659" s="30"/>
      <c r="FJ659" s="30"/>
      <c r="FK659" s="30"/>
      <c r="FL659" s="30"/>
      <c r="FM659" s="30"/>
      <c r="FN659" s="30"/>
      <c r="FO659" s="30"/>
      <c r="FP659" s="30"/>
      <c r="FQ659" s="30"/>
      <c r="FR659" s="30"/>
      <c r="FS659" s="30"/>
      <c r="FT659" s="30"/>
      <c r="FU659" s="30"/>
      <c r="FV659" s="30"/>
      <c r="FW659" s="30"/>
      <c r="FX659" s="30"/>
      <c r="FY659" s="30"/>
      <c r="FZ659" s="30"/>
      <c r="GA659" s="30"/>
      <c r="GB659" s="30"/>
      <c r="GC659" s="30"/>
      <c r="GD659" s="30"/>
      <c r="GE659" s="30"/>
      <c r="GF659" s="30"/>
      <c r="GG659" s="30"/>
      <c r="GH659" s="30"/>
      <c r="GI659" s="30"/>
      <c r="GJ659" s="30"/>
      <c r="GK659" s="30"/>
      <c r="GL659" s="30"/>
      <c r="GM659" s="30"/>
      <c r="GN659" s="30"/>
      <c r="GO659" s="30"/>
      <c r="GP659" s="30"/>
      <c r="GQ659" s="30"/>
      <c r="GR659" s="30"/>
      <c r="GS659" s="30"/>
      <c r="GT659" s="30"/>
      <c r="GU659" s="30"/>
      <c r="GV659" s="30"/>
      <c r="GW659" s="30"/>
      <c r="GX659" s="30"/>
      <c r="GY659" s="30"/>
      <c r="GZ659" s="30"/>
      <c r="HA659" s="30"/>
    </row>
    <row r="660" spans="1:209" s="32" customFormat="1" x14ac:dyDescent="0.25">
      <c r="A660" s="105"/>
      <c r="B660" s="113"/>
      <c r="C660" s="114"/>
      <c r="D660" s="19"/>
      <c r="E660" s="19"/>
      <c r="F660" s="19"/>
      <c r="G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0"/>
      <c r="BX660" s="30"/>
      <c r="BY660" s="30"/>
      <c r="BZ660" s="30"/>
      <c r="CA660" s="30"/>
      <c r="CB660" s="30"/>
      <c r="CC660" s="30"/>
      <c r="CD660" s="30"/>
      <c r="CE660" s="30"/>
      <c r="CF660" s="30"/>
      <c r="CG660" s="30"/>
      <c r="CH660" s="30"/>
      <c r="CI660" s="30"/>
      <c r="CJ660" s="30"/>
      <c r="CK660" s="30"/>
      <c r="CL660" s="30"/>
      <c r="CM660" s="30"/>
      <c r="CN660" s="30"/>
      <c r="CO660" s="30"/>
      <c r="CP660" s="30"/>
      <c r="CQ660" s="30"/>
      <c r="CR660" s="30"/>
      <c r="CS660" s="30"/>
      <c r="CT660" s="30"/>
      <c r="CU660" s="30"/>
      <c r="CV660" s="30"/>
      <c r="CW660" s="30"/>
      <c r="CX660" s="30"/>
      <c r="CY660" s="30"/>
      <c r="CZ660" s="30"/>
      <c r="DA660" s="30"/>
      <c r="DB660" s="30"/>
      <c r="DC660" s="30"/>
      <c r="DD660" s="30"/>
      <c r="DE660" s="30"/>
      <c r="DF660" s="30"/>
      <c r="DG660" s="30"/>
      <c r="DH660" s="30"/>
      <c r="DI660" s="30"/>
      <c r="DJ660" s="30"/>
      <c r="DK660" s="30"/>
      <c r="DL660" s="30"/>
      <c r="DM660" s="30"/>
      <c r="DN660" s="30"/>
      <c r="DO660" s="30"/>
      <c r="DP660" s="30"/>
      <c r="DQ660" s="30"/>
      <c r="DR660" s="30"/>
      <c r="DS660" s="30"/>
      <c r="DT660" s="30"/>
      <c r="DU660" s="30"/>
      <c r="DV660" s="30"/>
      <c r="DW660" s="30"/>
      <c r="DX660" s="30"/>
      <c r="DY660" s="30"/>
      <c r="DZ660" s="30"/>
      <c r="EA660" s="30"/>
      <c r="EB660" s="30"/>
      <c r="EC660" s="30"/>
      <c r="ED660" s="30"/>
      <c r="EE660" s="30"/>
      <c r="EF660" s="30"/>
      <c r="EG660" s="30"/>
      <c r="EH660" s="30"/>
      <c r="EI660" s="30"/>
      <c r="EJ660" s="30"/>
      <c r="EK660" s="30"/>
      <c r="EL660" s="30"/>
      <c r="EM660" s="30"/>
      <c r="EN660" s="30"/>
      <c r="EO660" s="30"/>
      <c r="EP660" s="30"/>
      <c r="EQ660" s="30"/>
      <c r="ER660" s="30"/>
      <c r="ES660" s="30"/>
      <c r="ET660" s="30"/>
      <c r="EU660" s="30"/>
      <c r="EV660" s="30"/>
      <c r="EW660" s="30"/>
      <c r="EX660" s="30"/>
      <c r="EY660" s="30"/>
      <c r="EZ660" s="30"/>
      <c r="FA660" s="30"/>
      <c r="FB660" s="30"/>
      <c r="FC660" s="30"/>
      <c r="FD660" s="30"/>
      <c r="FE660" s="30"/>
      <c r="FF660" s="30"/>
      <c r="FG660" s="30"/>
      <c r="FH660" s="30"/>
      <c r="FI660" s="30"/>
      <c r="FJ660" s="30"/>
      <c r="FK660" s="30"/>
      <c r="FL660" s="30"/>
      <c r="FM660" s="30"/>
      <c r="FN660" s="30"/>
      <c r="FO660" s="30"/>
      <c r="FP660" s="30"/>
      <c r="FQ660" s="30"/>
      <c r="FR660" s="30"/>
      <c r="FS660" s="30"/>
      <c r="FT660" s="30"/>
      <c r="FU660" s="30"/>
      <c r="FV660" s="30"/>
      <c r="FW660" s="30"/>
      <c r="FX660" s="30"/>
      <c r="FY660" s="30"/>
      <c r="FZ660" s="30"/>
      <c r="GA660" s="30"/>
      <c r="GB660" s="30"/>
      <c r="GC660" s="30"/>
      <c r="GD660" s="30"/>
      <c r="GE660" s="30"/>
      <c r="GF660" s="30"/>
      <c r="GG660" s="30"/>
      <c r="GH660" s="30"/>
      <c r="GI660" s="30"/>
      <c r="GJ660" s="30"/>
      <c r="GK660" s="30"/>
      <c r="GL660" s="30"/>
      <c r="GM660" s="30"/>
      <c r="GN660" s="30"/>
      <c r="GO660" s="30"/>
      <c r="GP660" s="30"/>
      <c r="GQ660" s="30"/>
      <c r="GR660" s="30"/>
      <c r="GS660" s="30"/>
      <c r="GT660" s="30"/>
      <c r="GU660" s="30"/>
      <c r="GV660" s="30"/>
      <c r="GW660" s="30"/>
      <c r="GX660" s="30"/>
      <c r="GY660" s="30"/>
      <c r="GZ660" s="30"/>
      <c r="HA660" s="30"/>
    </row>
    <row r="661" spans="1:209" s="32" customFormat="1" x14ac:dyDescent="0.25">
      <c r="A661" s="105"/>
      <c r="B661" s="113"/>
      <c r="C661" s="114"/>
      <c r="D661" s="19"/>
      <c r="E661" s="19"/>
      <c r="F661" s="19"/>
      <c r="G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  <c r="CE661" s="30"/>
      <c r="CF661" s="30"/>
      <c r="CG661" s="30"/>
      <c r="CH661" s="30"/>
      <c r="CI661" s="30"/>
      <c r="CJ661" s="30"/>
      <c r="CK661" s="30"/>
      <c r="CL661" s="30"/>
      <c r="CM661" s="30"/>
      <c r="CN661" s="30"/>
      <c r="CO661" s="30"/>
      <c r="CP661" s="30"/>
      <c r="CQ661" s="30"/>
      <c r="CR661" s="30"/>
      <c r="CS661" s="30"/>
      <c r="CT661" s="30"/>
      <c r="CU661" s="30"/>
      <c r="CV661" s="30"/>
      <c r="CW661" s="30"/>
      <c r="CX661" s="30"/>
      <c r="CY661" s="30"/>
      <c r="CZ661" s="30"/>
      <c r="DA661" s="30"/>
      <c r="DB661" s="30"/>
      <c r="DC661" s="30"/>
      <c r="DD661" s="30"/>
      <c r="DE661" s="30"/>
      <c r="DF661" s="30"/>
      <c r="DG661" s="30"/>
      <c r="DH661" s="30"/>
      <c r="DI661" s="30"/>
      <c r="DJ661" s="30"/>
      <c r="DK661" s="30"/>
      <c r="DL661" s="30"/>
      <c r="DM661" s="30"/>
      <c r="DN661" s="30"/>
      <c r="DO661" s="30"/>
      <c r="DP661" s="30"/>
      <c r="DQ661" s="30"/>
      <c r="DR661" s="30"/>
      <c r="DS661" s="30"/>
      <c r="DT661" s="30"/>
      <c r="DU661" s="30"/>
      <c r="DV661" s="30"/>
      <c r="DW661" s="30"/>
      <c r="DX661" s="30"/>
      <c r="DY661" s="30"/>
      <c r="DZ661" s="30"/>
      <c r="EA661" s="30"/>
      <c r="EB661" s="30"/>
      <c r="EC661" s="30"/>
      <c r="ED661" s="30"/>
      <c r="EE661" s="30"/>
      <c r="EF661" s="30"/>
      <c r="EG661" s="30"/>
      <c r="EH661" s="30"/>
      <c r="EI661" s="30"/>
      <c r="EJ661" s="30"/>
      <c r="EK661" s="30"/>
      <c r="EL661" s="30"/>
      <c r="EM661" s="30"/>
      <c r="EN661" s="30"/>
      <c r="EO661" s="30"/>
      <c r="EP661" s="30"/>
      <c r="EQ661" s="30"/>
      <c r="ER661" s="30"/>
      <c r="ES661" s="30"/>
      <c r="ET661" s="30"/>
      <c r="EU661" s="30"/>
      <c r="EV661" s="30"/>
      <c r="EW661" s="30"/>
      <c r="EX661" s="30"/>
      <c r="EY661" s="30"/>
      <c r="EZ661" s="30"/>
      <c r="FA661" s="30"/>
      <c r="FB661" s="30"/>
      <c r="FC661" s="30"/>
      <c r="FD661" s="30"/>
      <c r="FE661" s="30"/>
      <c r="FF661" s="30"/>
      <c r="FG661" s="30"/>
      <c r="FH661" s="30"/>
      <c r="FI661" s="30"/>
      <c r="FJ661" s="30"/>
      <c r="FK661" s="30"/>
      <c r="FL661" s="30"/>
      <c r="FM661" s="30"/>
      <c r="FN661" s="30"/>
      <c r="FO661" s="30"/>
      <c r="FP661" s="30"/>
      <c r="FQ661" s="30"/>
      <c r="FR661" s="30"/>
      <c r="FS661" s="30"/>
      <c r="FT661" s="30"/>
      <c r="FU661" s="30"/>
      <c r="FV661" s="30"/>
      <c r="FW661" s="30"/>
      <c r="FX661" s="30"/>
      <c r="FY661" s="30"/>
      <c r="FZ661" s="30"/>
      <c r="GA661" s="30"/>
      <c r="GB661" s="30"/>
      <c r="GC661" s="30"/>
      <c r="GD661" s="30"/>
      <c r="GE661" s="30"/>
      <c r="GF661" s="30"/>
      <c r="GG661" s="30"/>
      <c r="GH661" s="30"/>
      <c r="GI661" s="30"/>
      <c r="GJ661" s="30"/>
      <c r="GK661" s="30"/>
      <c r="GL661" s="30"/>
      <c r="GM661" s="30"/>
      <c r="GN661" s="30"/>
      <c r="GO661" s="30"/>
      <c r="GP661" s="30"/>
      <c r="GQ661" s="30"/>
      <c r="GR661" s="30"/>
      <c r="GS661" s="30"/>
      <c r="GT661" s="30"/>
      <c r="GU661" s="30"/>
      <c r="GV661" s="30"/>
      <c r="GW661" s="30"/>
      <c r="GX661" s="30"/>
      <c r="GY661" s="30"/>
      <c r="GZ661" s="30"/>
      <c r="HA661" s="30"/>
    </row>
    <row r="662" spans="1:209" s="32" customFormat="1" x14ac:dyDescent="0.25">
      <c r="A662" s="105"/>
      <c r="B662" s="113"/>
      <c r="C662" s="114"/>
      <c r="D662" s="19"/>
      <c r="E662" s="19"/>
      <c r="F662" s="19"/>
      <c r="G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  <c r="CE662" s="30"/>
      <c r="CF662" s="30"/>
      <c r="CG662" s="30"/>
      <c r="CH662" s="30"/>
      <c r="CI662" s="30"/>
      <c r="CJ662" s="30"/>
      <c r="CK662" s="30"/>
      <c r="CL662" s="30"/>
      <c r="CM662" s="30"/>
      <c r="CN662" s="30"/>
      <c r="CO662" s="30"/>
      <c r="CP662" s="30"/>
      <c r="CQ662" s="30"/>
      <c r="CR662" s="30"/>
      <c r="CS662" s="30"/>
      <c r="CT662" s="30"/>
      <c r="CU662" s="30"/>
      <c r="CV662" s="30"/>
      <c r="CW662" s="30"/>
      <c r="CX662" s="30"/>
      <c r="CY662" s="30"/>
      <c r="CZ662" s="30"/>
      <c r="DA662" s="30"/>
      <c r="DB662" s="30"/>
      <c r="DC662" s="30"/>
      <c r="DD662" s="30"/>
      <c r="DE662" s="30"/>
      <c r="DF662" s="30"/>
      <c r="DG662" s="30"/>
      <c r="DH662" s="30"/>
      <c r="DI662" s="30"/>
      <c r="DJ662" s="30"/>
      <c r="DK662" s="30"/>
      <c r="DL662" s="30"/>
      <c r="DM662" s="30"/>
      <c r="DN662" s="30"/>
      <c r="DO662" s="30"/>
      <c r="DP662" s="30"/>
      <c r="DQ662" s="30"/>
      <c r="DR662" s="30"/>
      <c r="DS662" s="30"/>
      <c r="DT662" s="30"/>
      <c r="DU662" s="30"/>
      <c r="DV662" s="30"/>
      <c r="DW662" s="30"/>
      <c r="DX662" s="30"/>
      <c r="DY662" s="30"/>
      <c r="DZ662" s="30"/>
      <c r="EA662" s="30"/>
      <c r="EB662" s="30"/>
      <c r="EC662" s="30"/>
      <c r="ED662" s="30"/>
      <c r="EE662" s="30"/>
      <c r="EF662" s="30"/>
      <c r="EG662" s="30"/>
      <c r="EH662" s="30"/>
      <c r="EI662" s="30"/>
      <c r="EJ662" s="30"/>
      <c r="EK662" s="30"/>
      <c r="EL662" s="30"/>
      <c r="EM662" s="30"/>
      <c r="EN662" s="30"/>
      <c r="EO662" s="30"/>
      <c r="EP662" s="30"/>
      <c r="EQ662" s="30"/>
      <c r="ER662" s="30"/>
      <c r="ES662" s="30"/>
      <c r="ET662" s="30"/>
      <c r="EU662" s="30"/>
      <c r="EV662" s="30"/>
      <c r="EW662" s="30"/>
      <c r="EX662" s="30"/>
      <c r="EY662" s="30"/>
      <c r="EZ662" s="30"/>
      <c r="FA662" s="30"/>
      <c r="FB662" s="30"/>
      <c r="FC662" s="30"/>
      <c r="FD662" s="30"/>
      <c r="FE662" s="30"/>
      <c r="FF662" s="30"/>
      <c r="FG662" s="30"/>
      <c r="FH662" s="30"/>
      <c r="FI662" s="30"/>
      <c r="FJ662" s="30"/>
      <c r="FK662" s="30"/>
      <c r="FL662" s="30"/>
      <c r="FM662" s="30"/>
      <c r="FN662" s="30"/>
      <c r="FO662" s="30"/>
      <c r="FP662" s="30"/>
      <c r="FQ662" s="30"/>
      <c r="FR662" s="30"/>
      <c r="FS662" s="30"/>
      <c r="FT662" s="30"/>
      <c r="FU662" s="30"/>
      <c r="FV662" s="30"/>
      <c r="FW662" s="30"/>
      <c r="FX662" s="30"/>
      <c r="FY662" s="30"/>
      <c r="FZ662" s="30"/>
      <c r="GA662" s="30"/>
      <c r="GB662" s="30"/>
      <c r="GC662" s="30"/>
      <c r="GD662" s="30"/>
      <c r="GE662" s="30"/>
      <c r="GF662" s="30"/>
      <c r="GG662" s="30"/>
      <c r="GH662" s="30"/>
      <c r="GI662" s="30"/>
      <c r="GJ662" s="30"/>
      <c r="GK662" s="30"/>
      <c r="GL662" s="30"/>
      <c r="GM662" s="30"/>
      <c r="GN662" s="30"/>
      <c r="GO662" s="30"/>
      <c r="GP662" s="30"/>
      <c r="GQ662" s="30"/>
      <c r="GR662" s="30"/>
      <c r="GS662" s="30"/>
      <c r="GT662" s="30"/>
      <c r="GU662" s="30"/>
      <c r="GV662" s="30"/>
      <c r="GW662" s="30"/>
      <c r="GX662" s="30"/>
      <c r="GY662" s="30"/>
      <c r="GZ662" s="30"/>
      <c r="HA662" s="30"/>
    </row>
    <row r="663" spans="1:209" s="32" customFormat="1" x14ac:dyDescent="0.25">
      <c r="A663" s="105"/>
      <c r="B663" s="113"/>
      <c r="C663" s="114"/>
      <c r="D663" s="19"/>
      <c r="E663" s="19"/>
      <c r="F663" s="19"/>
      <c r="G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  <c r="CE663" s="30"/>
      <c r="CF663" s="30"/>
      <c r="CG663" s="30"/>
      <c r="CH663" s="30"/>
      <c r="CI663" s="30"/>
      <c r="CJ663" s="30"/>
      <c r="CK663" s="30"/>
      <c r="CL663" s="30"/>
      <c r="CM663" s="30"/>
      <c r="CN663" s="30"/>
      <c r="CO663" s="30"/>
      <c r="CP663" s="30"/>
      <c r="CQ663" s="30"/>
      <c r="CR663" s="30"/>
      <c r="CS663" s="30"/>
      <c r="CT663" s="30"/>
      <c r="CU663" s="30"/>
      <c r="CV663" s="30"/>
      <c r="CW663" s="30"/>
      <c r="CX663" s="30"/>
      <c r="CY663" s="30"/>
      <c r="CZ663" s="30"/>
      <c r="DA663" s="30"/>
      <c r="DB663" s="30"/>
      <c r="DC663" s="30"/>
      <c r="DD663" s="30"/>
      <c r="DE663" s="30"/>
      <c r="DF663" s="30"/>
      <c r="DG663" s="30"/>
      <c r="DH663" s="30"/>
      <c r="DI663" s="30"/>
      <c r="DJ663" s="30"/>
      <c r="DK663" s="30"/>
      <c r="DL663" s="30"/>
      <c r="DM663" s="30"/>
      <c r="DN663" s="30"/>
      <c r="DO663" s="30"/>
      <c r="DP663" s="30"/>
      <c r="DQ663" s="30"/>
      <c r="DR663" s="30"/>
      <c r="DS663" s="30"/>
      <c r="DT663" s="30"/>
      <c r="DU663" s="30"/>
      <c r="DV663" s="30"/>
      <c r="DW663" s="30"/>
      <c r="DX663" s="30"/>
      <c r="DY663" s="30"/>
      <c r="DZ663" s="30"/>
      <c r="EA663" s="30"/>
      <c r="EB663" s="30"/>
      <c r="EC663" s="30"/>
      <c r="ED663" s="30"/>
      <c r="EE663" s="30"/>
      <c r="EF663" s="30"/>
      <c r="EG663" s="30"/>
      <c r="EH663" s="30"/>
      <c r="EI663" s="30"/>
      <c r="EJ663" s="30"/>
      <c r="EK663" s="30"/>
      <c r="EL663" s="30"/>
      <c r="EM663" s="30"/>
      <c r="EN663" s="30"/>
      <c r="EO663" s="30"/>
      <c r="EP663" s="30"/>
      <c r="EQ663" s="30"/>
      <c r="ER663" s="30"/>
      <c r="ES663" s="30"/>
      <c r="ET663" s="30"/>
      <c r="EU663" s="30"/>
      <c r="EV663" s="30"/>
      <c r="EW663" s="30"/>
      <c r="EX663" s="30"/>
      <c r="EY663" s="30"/>
      <c r="EZ663" s="30"/>
      <c r="FA663" s="30"/>
      <c r="FB663" s="30"/>
      <c r="FC663" s="30"/>
      <c r="FD663" s="30"/>
      <c r="FE663" s="30"/>
      <c r="FF663" s="30"/>
      <c r="FG663" s="30"/>
      <c r="FH663" s="30"/>
      <c r="FI663" s="30"/>
      <c r="FJ663" s="30"/>
      <c r="FK663" s="30"/>
      <c r="FL663" s="30"/>
      <c r="FM663" s="30"/>
      <c r="FN663" s="30"/>
      <c r="FO663" s="30"/>
      <c r="FP663" s="30"/>
      <c r="FQ663" s="30"/>
      <c r="FR663" s="30"/>
      <c r="FS663" s="30"/>
      <c r="FT663" s="30"/>
      <c r="FU663" s="30"/>
      <c r="FV663" s="30"/>
      <c r="FW663" s="30"/>
      <c r="FX663" s="30"/>
      <c r="FY663" s="30"/>
      <c r="FZ663" s="30"/>
      <c r="GA663" s="30"/>
      <c r="GB663" s="30"/>
      <c r="GC663" s="30"/>
      <c r="GD663" s="30"/>
      <c r="GE663" s="30"/>
      <c r="GF663" s="30"/>
      <c r="GG663" s="30"/>
      <c r="GH663" s="30"/>
      <c r="GI663" s="30"/>
      <c r="GJ663" s="30"/>
      <c r="GK663" s="30"/>
      <c r="GL663" s="30"/>
      <c r="GM663" s="30"/>
      <c r="GN663" s="30"/>
      <c r="GO663" s="30"/>
      <c r="GP663" s="30"/>
      <c r="GQ663" s="30"/>
      <c r="GR663" s="30"/>
      <c r="GS663" s="30"/>
      <c r="GT663" s="30"/>
      <c r="GU663" s="30"/>
      <c r="GV663" s="30"/>
      <c r="GW663" s="30"/>
      <c r="GX663" s="30"/>
      <c r="GY663" s="30"/>
      <c r="GZ663" s="30"/>
      <c r="HA663" s="30"/>
    </row>
    <row r="664" spans="1:209" s="32" customFormat="1" x14ac:dyDescent="0.25">
      <c r="A664" s="105"/>
      <c r="B664" s="113"/>
      <c r="C664" s="114"/>
      <c r="D664" s="19"/>
      <c r="E664" s="19"/>
      <c r="F664" s="19"/>
      <c r="G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  <c r="CE664" s="30"/>
      <c r="CF664" s="30"/>
      <c r="CG664" s="30"/>
      <c r="CH664" s="30"/>
      <c r="CI664" s="30"/>
      <c r="CJ664" s="30"/>
      <c r="CK664" s="30"/>
      <c r="CL664" s="30"/>
      <c r="CM664" s="30"/>
      <c r="CN664" s="30"/>
      <c r="CO664" s="30"/>
      <c r="CP664" s="30"/>
      <c r="CQ664" s="30"/>
      <c r="CR664" s="30"/>
      <c r="CS664" s="30"/>
      <c r="CT664" s="30"/>
      <c r="CU664" s="30"/>
      <c r="CV664" s="30"/>
      <c r="CW664" s="30"/>
      <c r="CX664" s="30"/>
      <c r="CY664" s="30"/>
      <c r="CZ664" s="30"/>
      <c r="DA664" s="30"/>
      <c r="DB664" s="30"/>
      <c r="DC664" s="30"/>
      <c r="DD664" s="30"/>
      <c r="DE664" s="30"/>
      <c r="DF664" s="30"/>
      <c r="DG664" s="30"/>
      <c r="DH664" s="30"/>
      <c r="DI664" s="30"/>
      <c r="DJ664" s="30"/>
      <c r="DK664" s="30"/>
      <c r="DL664" s="30"/>
      <c r="DM664" s="30"/>
      <c r="DN664" s="30"/>
      <c r="DO664" s="30"/>
      <c r="DP664" s="30"/>
      <c r="DQ664" s="30"/>
      <c r="DR664" s="30"/>
      <c r="DS664" s="30"/>
      <c r="DT664" s="30"/>
      <c r="DU664" s="30"/>
      <c r="DV664" s="30"/>
      <c r="DW664" s="30"/>
      <c r="DX664" s="30"/>
      <c r="DY664" s="30"/>
      <c r="DZ664" s="30"/>
      <c r="EA664" s="30"/>
      <c r="EB664" s="30"/>
      <c r="EC664" s="30"/>
      <c r="ED664" s="30"/>
      <c r="EE664" s="30"/>
      <c r="EF664" s="30"/>
      <c r="EG664" s="30"/>
      <c r="EH664" s="30"/>
      <c r="EI664" s="30"/>
      <c r="EJ664" s="30"/>
      <c r="EK664" s="30"/>
      <c r="EL664" s="30"/>
      <c r="EM664" s="30"/>
      <c r="EN664" s="30"/>
      <c r="EO664" s="30"/>
      <c r="EP664" s="30"/>
      <c r="EQ664" s="30"/>
      <c r="ER664" s="30"/>
      <c r="ES664" s="30"/>
      <c r="ET664" s="30"/>
      <c r="EU664" s="30"/>
      <c r="EV664" s="30"/>
      <c r="EW664" s="30"/>
      <c r="EX664" s="30"/>
      <c r="EY664" s="30"/>
      <c r="EZ664" s="30"/>
      <c r="FA664" s="30"/>
      <c r="FB664" s="30"/>
      <c r="FC664" s="30"/>
      <c r="FD664" s="30"/>
      <c r="FE664" s="30"/>
      <c r="FF664" s="30"/>
      <c r="FG664" s="30"/>
      <c r="FH664" s="30"/>
      <c r="FI664" s="30"/>
      <c r="FJ664" s="30"/>
      <c r="FK664" s="30"/>
      <c r="FL664" s="30"/>
      <c r="FM664" s="30"/>
      <c r="FN664" s="30"/>
      <c r="FO664" s="30"/>
      <c r="FP664" s="30"/>
      <c r="FQ664" s="30"/>
      <c r="FR664" s="30"/>
      <c r="FS664" s="30"/>
      <c r="FT664" s="30"/>
      <c r="FU664" s="30"/>
      <c r="FV664" s="30"/>
      <c r="FW664" s="30"/>
      <c r="FX664" s="30"/>
      <c r="FY664" s="30"/>
      <c r="FZ664" s="30"/>
      <c r="GA664" s="30"/>
      <c r="GB664" s="30"/>
      <c r="GC664" s="30"/>
      <c r="GD664" s="30"/>
      <c r="GE664" s="30"/>
      <c r="GF664" s="30"/>
      <c r="GG664" s="30"/>
      <c r="GH664" s="30"/>
      <c r="GI664" s="30"/>
      <c r="GJ664" s="30"/>
      <c r="GK664" s="30"/>
      <c r="GL664" s="30"/>
      <c r="GM664" s="30"/>
      <c r="GN664" s="30"/>
      <c r="GO664" s="30"/>
      <c r="GP664" s="30"/>
      <c r="GQ664" s="30"/>
      <c r="GR664" s="30"/>
      <c r="GS664" s="30"/>
      <c r="GT664" s="30"/>
      <c r="GU664" s="30"/>
      <c r="GV664" s="30"/>
      <c r="GW664" s="30"/>
      <c r="GX664" s="30"/>
      <c r="GY664" s="30"/>
      <c r="GZ664" s="30"/>
      <c r="HA664" s="30"/>
    </row>
    <row r="665" spans="1:209" s="32" customFormat="1" x14ac:dyDescent="0.25">
      <c r="A665" s="105"/>
      <c r="B665" s="113"/>
      <c r="C665" s="114"/>
      <c r="D665" s="19"/>
      <c r="E665" s="19"/>
      <c r="F665" s="19"/>
      <c r="G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0"/>
      <c r="BX665" s="30"/>
      <c r="BY665" s="30"/>
      <c r="BZ665" s="30"/>
      <c r="CA665" s="30"/>
      <c r="CB665" s="30"/>
      <c r="CC665" s="30"/>
      <c r="CD665" s="30"/>
      <c r="CE665" s="30"/>
      <c r="CF665" s="30"/>
      <c r="CG665" s="30"/>
      <c r="CH665" s="30"/>
      <c r="CI665" s="30"/>
      <c r="CJ665" s="30"/>
      <c r="CK665" s="30"/>
      <c r="CL665" s="30"/>
      <c r="CM665" s="30"/>
      <c r="CN665" s="30"/>
      <c r="CO665" s="30"/>
      <c r="CP665" s="30"/>
      <c r="CQ665" s="30"/>
      <c r="CR665" s="30"/>
      <c r="CS665" s="30"/>
      <c r="CT665" s="30"/>
      <c r="CU665" s="30"/>
      <c r="CV665" s="30"/>
      <c r="CW665" s="30"/>
      <c r="CX665" s="30"/>
      <c r="CY665" s="30"/>
      <c r="CZ665" s="30"/>
      <c r="DA665" s="30"/>
      <c r="DB665" s="30"/>
      <c r="DC665" s="30"/>
      <c r="DD665" s="30"/>
      <c r="DE665" s="30"/>
      <c r="DF665" s="30"/>
      <c r="DG665" s="30"/>
      <c r="DH665" s="30"/>
      <c r="DI665" s="30"/>
      <c r="DJ665" s="30"/>
      <c r="DK665" s="30"/>
      <c r="DL665" s="30"/>
      <c r="DM665" s="30"/>
      <c r="DN665" s="30"/>
      <c r="DO665" s="30"/>
      <c r="DP665" s="30"/>
      <c r="DQ665" s="30"/>
      <c r="DR665" s="30"/>
      <c r="DS665" s="30"/>
      <c r="DT665" s="30"/>
      <c r="DU665" s="30"/>
      <c r="DV665" s="30"/>
      <c r="DW665" s="30"/>
      <c r="DX665" s="30"/>
      <c r="DY665" s="30"/>
      <c r="DZ665" s="30"/>
      <c r="EA665" s="30"/>
      <c r="EB665" s="30"/>
      <c r="EC665" s="30"/>
      <c r="ED665" s="30"/>
      <c r="EE665" s="30"/>
      <c r="EF665" s="30"/>
      <c r="EG665" s="30"/>
      <c r="EH665" s="30"/>
      <c r="EI665" s="30"/>
      <c r="EJ665" s="30"/>
      <c r="EK665" s="30"/>
      <c r="EL665" s="30"/>
      <c r="EM665" s="30"/>
      <c r="EN665" s="30"/>
      <c r="EO665" s="30"/>
      <c r="EP665" s="30"/>
      <c r="EQ665" s="30"/>
      <c r="ER665" s="30"/>
      <c r="ES665" s="30"/>
      <c r="ET665" s="30"/>
      <c r="EU665" s="30"/>
      <c r="EV665" s="30"/>
      <c r="EW665" s="30"/>
      <c r="EX665" s="30"/>
      <c r="EY665" s="30"/>
      <c r="EZ665" s="30"/>
      <c r="FA665" s="30"/>
      <c r="FB665" s="30"/>
      <c r="FC665" s="30"/>
      <c r="FD665" s="30"/>
      <c r="FE665" s="30"/>
      <c r="FF665" s="30"/>
      <c r="FG665" s="30"/>
      <c r="FH665" s="30"/>
      <c r="FI665" s="30"/>
      <c r="FJ665" s="30"/>
      <c r="FK665" s="30"/>
      <c r="FL665" s="30"/>
      <c r="FM665" s="30"/>
      <c r="FN665" s="30"/>
      <c r="FO665" s="30"/>
      <c r="FP665" s="30"/>
      <c r="FQ665" s="30"/>
      <c r="FR665" s="30"/>
      <c r="FS665" s="30"/>
      <c r="FT665" s="30"/>
      <c r="FU665" s="30"/>
      <c r="FV665" s="30"/>
      <c r="FW665" s="30"/>
      <c r="FX665" s="30"/>
      <c r="FY665" s="30"/>
      <c r="FZ665" s="30"/>
      <c r="GA665" s="30"/>
      <c r="GB665" s="30"/>
      <c r="GC665" s="30"/>
      <c r="GD665" s="30"/>
      <c r="GE665" s="30"/>
      <c r="GF665" s="30"/>
      <c r="GG665" s="30"/>
      <c r="GH665" s="30"/>
      <c r="GI665" s="30"/>
      <c r="GJ665" s="30"/>
      <c r="GK665" s="30"/>
      <c r="GL665" s="30"/>
      <c r="GM665" s="30"/>
      <c r="GN665" s="30"/>
      <c r="GO665" s="30"/>
      <c r="GP665" s="30"/>
      <c r="GQ665" s="30"/>
      <c r="GR665" s="30"/>
      <c r="GS665" s="30"/>
      <c r="GT665" s="30"/>
      <c r="GU665" s="30"/>
      <c r="GV665" s="30"/>
      <c r="GW665" s="30"/>
      <c r="GX665" s="30"/>
      <c r="GY665" s="30"/>
      <c r="GZ665" s="30"/>
      <c r="HA665" s="30"/>
    </row>
    <row r="666" spans="1:209" s="32" customFormat="1" x14ac:dyDescent="0.25">
      <c r="A666" s="105"/>
      <c r="B666" s="113"/>
      <c r="C666" s="114"/>
      <c r="D666" s="19"/>
      <c r="E666" s="19"/>
      <c r="F666" s="19"/>
      <c r="G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  <c r="EV666" s="30"/>
      <c r="EW666" s="30"/>
      <c r="EX666" s="30"/>
      <c r="EY666" s="30"/>
      <c r="EZ666" s="30"/>
      <c r="FA666" s="30"/>
      <c r="FB666" s="30"/>
      <c r="FC666" s="30"/>
      <c r="FD666" s="30"/>
      <c r="FE666" s="30"/>
      <c r="FF666" s="30"/>
      <c r="FG666" s="30"/>
      <c r="FH666" s="30"/>
      <c r="FI666" s="30"/>
      <c r="FJ666" s="30"/>
      <c r="FK666" s="30"/>
      <c r="FL666" s="30"/>
      <c r="FM666" s="30"/>
      <c r="FN666" s="30"/>
      <c r="FO666" s="30"/>
      <c r="FP666" s="30"/>
      <c r="FQ666" s="30"/>
      <c r="FR666" s="30"/>
      <c r="FS666" s="30"/>
      <c r="FT666" s="30"/>
      <c r="FU666" s="30"/>
      <c r="FV666" s="30"/>
      <c r="FW666" s="30"/>
      <c r="FX666" s="30"/>
      <c r="FY666" s="30"/>
      <c r="FZ666" s="30"/>
      <c r="GA666" s="30"/>
      <c r="GB666" s="30"/>
      <c r="GC666" s="30"/>
      <c r="GD666" s="30"/>
      <c r="GE666" s="30"/>
      <c r="GF666" s="30"/>
      <c r="GG666" s="30"/>
      <c r="GH666" s="30"/>
      <c r="GI666" s="30"/>
      <c r="GJ666" s="30"/>
      <c r="GK666" s="30"/>
      <c r="GL666" s="30"/>
      <c r="GM666" s="30"/>
      <c r="GN666" s="30"/>
      <c r="GO666" s="30"/>
      <c r="GP666" s="30"/>
      <c r="GQ666" s="30"/>
      <c r="GR666" s="30"/>
      <c r="GS666" s="30"/>
      <c r="GT666" s="30"/>
      <c r="GU666" s="30"/>
      <c r="GV666" s="30"/>
      <c r="GW666" s="30"/>
      <c r="GX666" s="30"/>
      <c r="GY666" s="30"/>
      <c r="GZ666" s="30"/>
      <c r="HA666" s="30"/>
    </row>
    <row r="667" spans="1:209" s="32" customFormat="1" x14ac:dyDescent="0.25">
      <c r="A667" s="105"/>
      <c r="B667" s="113"/>
      <c r="C667" s="114"/>
      <c r="D667" s="19"/>
      <c r="E667" s="19"/>
      <c r="F667" s="19"/>
      <c r="G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  <c r="EV667" s="30"/>
      <c r="EW667" s="30"/>
      <c r="EX667" s="30"/>
      <c r="EY667" s="30"/>
      <c r="EZ667" s="30"/>
      <c r="FA667" s="30"/>
      <c r="FB667" s="30"/>
      <c r="FC667" s="30"/>
      <c r="FD667" s="30"/>
      <c r="FE667" s="30"/>
      <c r="FF667" s="30"/>
      <c r="FG667" s="30"/>
      <c r="FH667" s="30"/>
      <c r="FI667" s="30"/>
      <c r="FJ667" s="30"/>
      <c r="FK667" s="30"/>
      <c r="FL667" s="30"/>
      <c r="FM667" s="30"/>
      <c r="FN667" s="30"/>
      <c r="FO667" s="30"/>
      <c r="FP667" s="30"/>
      <c r="FQ667" s="30"/>
      <c r="FR667" s="30"/>
      <c r="FS667" s="30"/>
      <c r="FT667" s="30"/>
      <c r="FU667" s="30"/>
      <c r="FV667" s="30"/>
      <c r="FW667" s="30"/>
      <c r="FX667" s="30"/>
      <c r="FY667" s="30"/>
      <c r="FZ667" s="30"/>
      <c r="GA667" s="30"/>
      <c r="GB667" s="30"/>
      <c r="GC667" s="30"/>
      <c r="GD667" s="30"/>
      <c r="GE667" s="30"/>
      <c r="GF667" s="30"/>
      <c r="GG667" s="30"/>
      <c r="GH667" s="30"/>
      <c r="GI667" s="30"/>
      <c r="GJ667" s="30"/>
      <c r="GK667" s="30"/>
      <c r="GL667" s="30"/>
      <c r="GM667" s="30"/>
      <c r="GN667" s="30"/>
      <c r="GO667" s="30"/>
      <c r="GP667" s="30"/>
      <c r="GQ667" s="30"/>
      <c r="GR667" s="30"/>
      <c r="GS667" s="30"/>
      <c r="GT667" s="30"/>
      <c r="GU667" s="30"/>
      <c r="GV667" s="30"/>
      <c r="GW667" s="30"/>
      <c r="GX667" s="30"/>
      <c r="GY667" s="30"/>
      <c r="GZ667" s="30"/>
      <c r="HA667" s="30"/>
    </row>
    <row r="668" spans="1:209" s="32" customFormat="1" x14ac:dyDescent="0.25">
      <c r="A668" s="105"/>
      <c r="B668" s="113"/>
      <c r="C668" s="114"/>
      <c r="D668" s="19"/>
      <c r="E668" s="19"/>
      <c r="F668" s="19"/>
      <c r="G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  <c r="EV668" s="30"/>
      <c r="EW668" s="30"/>
      <c r="EX668" s="30"/>
      <c r="EY668" s="30"/>
      <c r="EZ668" s="30"/>
      <c r="FA668" s="30"/>
      <c r="FB668" s="30"/>
      <c r="FC668" s="30"/>
      <c r="FD668" s="30"/>
      <c r="FE668" s="30"/>
      <c r="FF668" s="30"/>
      <c r="FG668" s="30"/>
      <c r="FH668" s="30"/>
      <c r="FI668" s="30"/>
      <c r="FJ668" s="30"/>
      <c r="FK668" s="30"/>
      <c r="FL668" s="30"/>
      <c r="FM668" s="30"/>
      <c r="FN668" s="30"/>
      <c r="FO668" s="30"/>
      <c r="FP668" s="30"/>
      <c r="FQ668" s="30"/>
      <c r="FR668" s="30"/>
      <c r="FS668" s="30"/>
      <c r="FT668" s="30"/>
      <c r="FU668" s="30"/>
      <c r="FV668" s="30"/>
      <c r="FW668" s="30"/>
      <c r="FX668" s="30"/>
      <c r="FY668" s="30"/>
      <c r="FZ668" s="30"/>
      <c r="GA668" s="30"/>
      <c r="GB668" s="30"/>
      <c r="GC668" s="30"/>
      <c r="GD668" s="30"/>
      <c r="GE668" s="30"/>
      <c r="GF668" s="30"/>
      <c r="GG668" s="30"/>
      <c r="GH668" s="30"/>
      <c r="GI668" s="30"/>
      <c r="GJ668" s="30"/>
      <c r="GK668" s="30"/>
      <c r="GL668" s="30"/>
      <c r="GM668" s="30"/>
      <c r="GN668" s="30"/>
      <c r="GO668" s="30"/>
      <c r="GP668" s="30"/>
      <c r="GQ668" s="30"/>
      <c r="GR668" s="30"/>
      <c r="GS668" s="30"/>
      <c r="GT668" s="30"/>
      <c r="GU668" s="30"/>
      <c r="GV668" s="30"/>
      <c r="GW668" s="30"/>
      <c r="GX668" s="30"/>
      <c r="GY668" s="30"/>
      <c r="GZ668" s="30"/>
      <c r="HA668" s="30"/>
    </row>
    <row r="669" spans="1:209" s="32" customFormat="1" x14ac:dyDescent="0.25">
      <c r="A669" s="105"/>
      <c r="B669" s="113"/>
      <c r="C669" s="114"/>
      <c r="D669" s="19"/>
      <c r="E669" s="19"/>
      <c r="F669" s="19"/>
      <c r="G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  <c r="EV669" s="30"/>
      <c r="EW669" s="30"/>
      <c r="EX669" s="30"/>
      <c r="EY669" s="30"/>
      <c r="EZ669" s="30"/>
      <c r="FA669" s="30"/>
      <c r="FB669" s="30"/>
      <c r="FC669" s="30"/>
      <c r="FD669" s="30"/>
      <c r="FE669" s="30"/>
      <c r="FF669" s="30"/>
      <c r="FG669" s="30"/>
      <c r="FH669" s="30"/>
      <c r="FI669" s="30"/>
      <c r="FJ669" s="30"/>
      <c r="FK669" s="30"/>
      <c r="FL669" s="30"/>
      <c r="FM669" s="30"/>
      <c r="FN669" s="30"/>
      <c r="FO669" s="30"/>
      <c r="FP669" s="30"/>
      <c r="FQ669" s="30"/>
      <c r="FR669" s="30"/>
      <c r="FS669" s="30"/>
      <c r="FT669" s="30"/>
      <c r="FU669" s="30"/>
      <c r="FV669" s="30"/>
      <c r="FW669" s="30"/>
      <c r="FX669" s="30"/>
      <c r="FY669" s="30"/>
      <c r="FZ669" s="30"/>
      <c r="GA669" s="30"/>
      <c r="GB669" s="30"/>
      <c r="GC669" s="30"/>
      <c r="GD669" s="30"/>
      <c r="GE669" s="30"/>
      <c r="GF669" s="30"/>
      <c r="GG669" s="30"/>
      <c r="GH669" s="30"/>
      <c r="GI669" s="30"/>
      <c r="GJ669" s="30"/>
      <c r="GK669" s="30"/>
      <c r="GL669" s="30"/>
      <c r="GM669" s="30"/>
      <c r="GN669" s="30"/>
      <c r="GO669" s="30"/>
      <c r="GP669" s="30"/>
      <c r="GQ669" s="30"/>
      <c r="GR669" s="30"/>
      <c r="GS669" s="30"/>
      <c r="GT669" s="30"/>
      <c r="GU669" s="30"/>
      <c r="GV669" s="30"/>
      <c r="GW669" s="30"/>
      <c r="GX669" s="30"/>
      <c r="GY669" s="30"/>
      <c r="GZ669" s="30"/>
      <c r="HA669" s="30"/>
    </row>
    <row r="670" spans="1:209" s="32" customFormat="1" x14ac:dyDescent="0.25">
      <c r="A670" s="105"/>
      <c r="B670" s="113"/>
      <c r="C670" s="114"/>
      <c r="D670" s="19"/>
      <c r="E670" s="19"/>
      <c r="F670" s="19"/>
      <c r="G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  <c r="EV670" s="30"/>
      <c r="EW670" s="30"/>
      <c r="EX670" s="30"/>
      <c r="EY670" s="30"/>
      <c r="EZ670" s="30"/>
      <c r="FA670" s="30"/>
      <c r="FB670" s="30"/>
      <c r="FC670" s="30"/>
      <c r="FD670" s="30"/>
      <c r="FE670" s="30"/>
      <c r="FF670" s="30"/>
      <c r="FG670" s="30"/>
      <c r="FH670" s="30"/>
      <c r="FI670" s="30"/>
      <c r="FJ670" s="30"/>
      <c r="FK670" s="30"/>
      <c r="FL670" s="30"/>
      <c r="FM670" s="30"/>
      <c r="FN670" s="30"/>
      <c r="FO670" s="30"/>
      <c r="FP670" s="30"/>
      <c r="FQ670" s="30"/>
      <c r="FR670" s="30"/>
      <c r="FS670" s="30"/>
      <c r="FT670" s="30"/>
      <c r="FU670" s="30"/>
      <c r="FV670" s="30"/>
      <c r="FW670" s="30"/>
      <c r="FX670" s="30"/>
      <c r="FY670" s="30"/>
      <c r="FZ670" s="30"/>
      <c r="GA670" s="30"/>
      <c r="GB670" s="30"/>
      <c r="GC670" s="30"/>
      <c r="GD670" s="30"/>
      <c r="GE670" s="30"/>
      <c r="GF670" s="30"/>
      <c r="GG670" s="30"/>
      <c r="GH670" s="30"/>
      <c r="GI670" s="30"/>
      <c r="GJ670" s="30"/>
      <c r="GK670" s="30"/>
      <c r="GL670" s="30"/>
      <c r="GM670" s="30"/>
      <c r="GN670" s="30"/>
      <c r="GO670" s="30"/>
      <c r="GP670" s="30"/>
      <c r="GQ670" s="30"/>
      <c r="GR670" s="30"/>
      <c r="GS670" s="30"/>
      <c r="GT670" s="30"/>
      <c r="GU670" s="30"/>
      <c r="GV670" s="30"/>
      <c r="GW670" s="30"/>
      <c r="GX670" s="30"/>
      <c r="GY670" s="30"/>
      <c r="GZ670" s="30"/>
      <c r="HA670" s="30"/>
    </row>
    <row r="671" spans="1:209" s="32" customFormat="1" x14ac:dyDescent="0.25">
      <c r="A671" s="105"/>
      <c r="B671" s="113"/>
      <c r="C671" s="114"/>
      <c r="D671" s="19"/>
      <c r="E671" s="19"/>
      <c r="F671" s="19"/>
      <c r="G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  <c r="EV671" s="30"/>
      <c r="EW671" s="30"/>
      <c r="EX671" s="30"/>
      <c r="EY671" s="30"/>
      <c r="EZ671" s="30"/>
      <c r="FA671" s="30"/>
      <c r="FB671" s="30"/>
      <c r="FC671" s="30"/>
      <c r="FD671" s="30"/>
      <c r="FE671" s="30"/>
      <c r="FF671" s="30"/>
      <c r="FG671" s="30"/>
      <c r="FH671" s="30"/>
      <c r="FI671" s="30"/>
      <c r="FJ671" s="30"/>
      <c r="FK671" s="30"/>
      <c r="FL671" s="30"/>
      <c r="FM671" s="30"/>
      <c r="FN671" s="30"/>
      <c r="FO671" s="30"/>
      <c r="FP671" s="30"/>
      <c r="FQ671" s="30"/>
      <c r="FR671" s="30"/>
      <c r="FS671" s="30"/>
      <c r="FT671" s="30"/>
      <c r="FU671" s="30"/>
      <c r="FV671" s="30"/>
      <c r="FW671" s="30"/>
      <c r="FX671" s="30"/>
      <c r="FY671" s="30"/>
      <c r="FZ671" s="30"/>
      <c r="GA671" s="30"/>
      <c r="GB671" s="30"/>
      <c r="GC671" s="30"/>
      <c r="GD671" s="30"/>
      <c r="GE671" s="30"/>
      <c r="GF671" s="30"/>
      <c r="GG671" s="30"/>
      <c r="GH671" s="30"/>
      <c r="GI671" s="30"/>
      <c r="GJ671" s="30"/>
      <c r="GK671" s="30"/>
      <c r="GL671" s="30"/>
      <c r="GM671" s="30"/>
      <c r="GN671" s="30"/>
      <c r="GO671" s="30"/>
      <c r="GP671" s="30"/>
      <c r="GQ671" s="30"/>
      <c r="GR671" s="30"/>
      <c r="GS671" s="30"/>
      <c r="GT671" s="30"/>
      <c r="GU671" s="30"/>
      <c r="GV671" s="30"/>
      <c r="GW671" s="30"/>
      <c r="GX671" s="30"/>
      <c r="GY671" s="30"/>
      <c r="GZ671" s="30"/>
      <c r="HA671" s="30"/>
    </row>
    <row r="672" spans="1:209" s="32" customFormat="1" x14ac:dyDescent="0.25">
      <c r="A672" s="105"/>
      <c r="B672" s="113"/>
      <c r="C672" s="114"/>
      <c r="D672" s="19"/>
      <c r="E672" s="19"/>
      <c r="F672" s="19"/>
      <c r="G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  <c r="EV672" s="30"/>
      <c r="EW672" s="30"/>
      <c r="EX672" s="30"/>
      <c r="EY672" s="30"/>
      <c r="EZ672" s="30"/>
      <c r="FA672" s="30"/>
      <c r="FB672" s="30"/>
      <c r="FC672" s="30"/>
      <c r="FD672" s="30"/>
      <c r="FE672" s="30"/>
      <c r="FF672" s="30"/>
      <c r="FG672" s="30"/>
      <c r="FH672" s="30"/>
      <c r="FI672" s="30"/>
      <c r="FJ672" s="30"/>
      <c r="FK672" s="30"/>
      <c r="FL672" s="30"/>
      <c r="FM672" s="30"/>
      <c r="FN672" s="30"/>
      <c r="FO672" s="30"/>
      <c r="FP672" s="30"/>
      <c r="FQ672" s="30"/>
      <c r="FR672" s="30"/>
      <c r="FS672" s="30"/>
      <c r="FT672" s="30"/>
      <c r="FU672" s="30"/>
      <c r="FV672" s="30"/>
      <c r="FW672" s="30"/>
      <c r="FX672" s="30"/>
      <c r="FY672" s="30"/>
      <c r="FZ672" s="30"/>
      <c r="GA672" s="30"/>
      <c r="GB672" s="30"/>
      <c r="GC672" s="30"/>
      <c r="GD672" s="30"/>
      <c r="GE672" s="30"/>
      <c r="GF672" s="30"/>
      <c r="GG672" s="30"/>
      <c r="GH672" s="30"/>
      <c r="GI672" s="30"/>
      <c r="GJ672" s="30"/>
      <c r="GK672" s="30"/>
      <c r="GL672" s="30"/>
      <c r="GM672" s="30"/>
      <c r="GN672" s="30"/>
      <c r="GO672" s="30"/>
      <c r="GP672" s="30"/>
      <c r="GQ672" s="30"/>
      <c r="GR672" s="30"/>
      <c r="GS672" s="30"/>
      <c r="GT672" s="30"/>
      <c r="GU672" s="30"/>
      <c r="GV672" s="30"/>
      <c r="GW672" s="30"/>
      <c r="GX672" s="30"/>
      <c r="GY672" s="30"/>
      <c r="GZ672" s="30"/>
      <c r="HA672" s="30"/>
    </row>
    <row r="673" spans="1:209" s="32" customFormat="1" x14ac:dyDescent="0.25">
      <c r="A673" s="105"/>
      <c r="B673" s="113"/>
      <c r="C673" s="114"/>
      <c r="D673" s="19"/>
      <c r="E673" s="19"/>
      <c r="F673" s="19"/>
      <c r="G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  <c r="EV673" s="30"/>
      <c r="EW673" s="30"/>
      <c r="EX673" s="30"/>
      <c r="EY673" s="30"/>
      <c r="EZ673" s="30"/>
      <c r="FA673" s="30"/>
      <c r="FB673" s="30"/>
      <c r="FC673" s="30"/>
      <c r="FD673" s="30"/>
      <c r="FE673" s="30"/>
      <c r="FF673" s="30"/>
      <c r="FG673" s="30"/>
      <c r="FH673" s="30"/>
      <c r="FI673" s="30"/>
      <c r="FJ673" s="30"/>
      <c r="FK673" s="30"/>
      <c r="FL673" s="30"/>
      <c r="FM673" s="30"/>
      <c r="FN673" s="30"/>
      <c r="FO673" s="30"/>
      <c r="FP673" s="30"/>
      <c r="FQ673" s="30"/>
      <c r="FR673" s="30"/>
      <c r="FS673" s="30"/>
      <c r="FT673" s="30"/>
      <c r="FU673" s="30"/>
      <c r="FV673" s="30"/>
      <c r="FW673" s="30"/>
      <c r="FX673" s="30"/>
      <c r="FY673" s="30"/>
      <c r="FZ673" s="30"/>
      <c r="GA673" s="30"/>
      <c r="GB673" s="30"/>
      <c r="GC673" s="30"/>
      <c r="GD673" s="30"/>
      <c r="GE673" s="30"/>
      <c r="GF673" s="30"/>
      <c r="GG673" s="30"/>
      <c r="GH673" s="30"/>
      <c r="GI673" s="30"/>
      <c r="GJ673" s="30"/>
      <c r="GK673" s="30"/>
      <c r="GL673" s="30"/>
      <c r="GM673" s="30"/>
      <c r="GN673" s="30"/>
      <c r="GO673" s="30"/>
      <c r="GP673" s="30"/>
      <c r="GQ673" s="30"/>
      <c r="GR673" s="30"/>
      <c r="GS673" s="30"/>
      <c r="GT673" s="30"/>
      <c r="GU673" s="30"/>
      <c r="GV673" s="30"/>
      <c r="GW673" s="30"/>
      <c r="GX673" s="30"/>
      <c r="GY673" s="30"/>
      <c r="GZ673" s="30"/>
      <c r="HA673" s="30"/>
    </row>
    <row r="674" spans="1:209" s="32" customFormat="1" x14ac:dyDescent="0.25">
      <c r="A674" s="105"/>
      <c r="B674" s="113"/>
      <c r="C674" s="114"/>
      <c r="D674" s="19"/>
      <c r="E674" s="19"/>
      <c r="F674" s="19"/>
      <c r="G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  <c r="EV674" s="30"/>
      <c r="EW674" s="30"/>
      <c r="EX674" s="30"/>
      <c r="EY674" s="30"/>
      <c r="EZ674" s="30"/>
      <c r="FA674" s="30"/>
      <c r="FB674" s="30"/>
      <c r="FC674" s="30"/>
      <c r="FD674" s="30"/>
      <c r="FE674" s="30"/>
      <c r="FF674" s="30"/>
      <c r="FG674" s="30"/>
      <c r="FH674" s="30"/>
      <c r="FI674" s="30"/>
      <c r="FJ674" s="30"/>
      <c r="FK674" s="30"/>
      <c r="FL674" s="30"/>
      <c r="FM674" s="30"/>
      <c r="FN674" s="30"/>
      <c r="FO674" s="30"/>
      <c r="FP674" s="30"/>
      <c r="FQ674" s="30"/>
      <c r="FR674" s="30"/>
      <c r="FS674" s="30"/>
      <c r="FT674" s="30"/>
      <c r="FU674" s="30"/>
      <c r="FV674" s="30"/>
      <c r="FW674" s="30"/>
      <c r="FX674" s="30"/>
      <c r="FY674" s="30"/>
      <c r="FZ674" s="30"/>
      <c r="GA674" s="30"/>
      <c r="GB674" s="30"/>
      <c r="GC674" s="30"/>
      <c r="GD674" s="30"/>
      <c r="GE674" s="30"/>
      <c r="GF674" s="30"/>
      <c r="GG674" s="30"/>
      <c r="GH674" s="30"/>
      <c r="GI674" s="30"/>
      <c r="GJ674" s="30"/>
      <c r="GK674" s="30"/>
      <c r="GL674" s="30"/>
      <c r="GM674" s="30"/>
      <c r="GN674" s="30"/>
      <c r="GO674" s="30"/>
      <c r="GP674" s="30"/>
      <c r="GQ674" s="30"/>
      <c r="GR674" s="30"/>
      <c r="GS674" s="30"/>
      <c r="GT674" s="30"/>
      <c r="GU674" s="30"/>
      <c r="GV674" s="30"/>
      <c r="GW674" s="30"/>
      <c r="GX674" s="30"/>
      <c r="GY674" s="30"/>
      <c r="GZ674" s="30"/>
      <c r="HA674" s="30"/>
    </row>
    <row r="675" spans="1:209" s="32" customFormat="1" x14ac:dyDescent="0.25">
      <c r="A675" s="105"/>
      <c r="B675" s="113"/>
      <c r="C675" s="114"/>
      <c r="D675" s="19"/>
      <c r="E675" s="19"/>
      <c r="F675" s="19"/>
      <c r="G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  <c r="CE675" s="30"/>
      <c r="CF675" s="30"/>
      <c r="CG675" s="30"/>
      <c r="CH675" s="30"/>
      <c r="CI675" s="30"/>
      <c r="CJ675" s="30"/>
      <c r="CK675" s="30"/>
      <c r="CL675" s="30"/>
      <c r="CM675" s="30"/>
      <c r="CN675" s="30"/>
      <c r="CO675" s="30"/>
      <c r="CP675" s="30"/>
      <c r="CQ675" s="30"/>
      <c r="CR675" s="30"/>
      <c r="CS675" s="30"/>
      <c r="CT675" s="30"/>
      <c r="CU675" s="30"/>
      <c r="CV675" s="30"/>
      <c r="CW675" s="30"/>
      <c r="CX675" s="30"/>
      <c r="CY675" s="30"/>
      <c r="CZ675" s="30"/>
      <c r="DA675" s="30"/>
      <c r="DB675" s="30"/>
      <c r="DC675" s="30"/>
      <c r="DD675" s="30"/>
      <c r="DE675" s="30"/>
      <c r="DF675" s="30"/>
      <c r="DG675" s="30"/>
      <c r="DH675" s="30"/>
      <c r="DI675" s="30"/>
      <c r="DJ675" s="30"/>
      <c r="DK675" s="30"/>
      <c r="DL675" s="30"/>
      <c r="DM675" s="30"/>
      <c r="DN675" s="30"/>
      <c r="DO675" s="30"/>
      <c r="DP675" s="30"/>
      <c r="DQ675" s="30"/>
      <c r="DR675" s="30"/>
      <c r="DS675" s="30"/>
      <c r="DT675" s="30"/>
      <c r="DU675" s="30"/>
      <c r="DV675" s="30"/>
      <c r="DW675" s="30"/>
      <c r="DX675" s="30"/>
      <c r="DY675" s="30"/>
      <c r="DZ675" s="30"/>
      <c r="EA675" s="30"/>
      <c r="EB675" s="30"/>
      <c r="EC675" s="30"/>
      <c r="ED675" s="30"/>
      <c r="EE675" s="30"/>
      <c r="EF675" s="30"/>
      <c r="EG675" s="30"/>
      <c r="EH675" s="30"/>
      <c r="EI675" s="30"/>
      <c r="EJ675" s="30"/>
      <c r="EK675" s="30"/>
      <c r="EL675" s="30"/>
      <c r="EM675" s="30"/>
      <c r="EN675" s="30"/>
      <c r="EO675" s="30"/>
      <c r="EP675" s="30"/>
      <c r="EQ675" s="30"/>
      <c r="ER675" s="30"/>
      <c r="ES675" s="30"/>
      <c r="ET675" s="30"/>
      <c r="EU675" s="30"/>
      <c r="EV675" s="30"/>
      <c r="EW675" s="30"/>
      <c r="EX675" s="30"/>
      <c r="EY675" s="30"/>
      <c r="EZ675" s="30"/>
      <c r="FA675" s="30"/>
      <c r="FB675" s="30"/>
      <c r="FC675" s="30"/>
      <c r="FD675" s="30"/>
      <c r="FE675" s="30"/>
      <c r="FF675" s="30"/>
      <c r="FG675" s="30"/>
      <c r="FH675" s="30"/>
      <c r="FI675" s="30"/>
      <c r="FJ675" s="30"/>
      <c r="FK675" s="30"/>
      <c r="FL675" s="30"/>
      <c r="FM675" s="30"/>
      <c r="FN675" s="30"/>
      <c r="FO675" s="30"/>
      <c r="FP675" s="30"/>
      <c r="FQ675" s="30"/>
      <c r="FR675" s="30"/>
      <c r="FS675" s="30"/>
      <c r="FT675" s="30"/>
      <c r="FU675" s="30"/>
      <c r="FV675" s="30"/>
      <c r="FW675" s="30"/>
      <c r="FX675" s="30"/>
      <c r="FY675" s="30"/>
      <c r="FZ675" s="30"/>
      <c r="GA675" s="30"/>
      <c r="GB675" s="30"/>
      <c r="GC675" s="30"/>
      <c r="GD675" s="30"/>
      <c r="GE675" s="30"/>
      <c r="GF675" s="30"/>
      <c r="GG675" s="30"/>
      <c r="GH675" s="30"/>
      <c r="GI675" s="30"/>
      <c r="GJ675" s="30"/>
      <c r="GK675" s="30"/>
      <c r="GL675" s="30"/>
      <c r="GM675" s="30"/>
      <c r="GN675" s="30"/>
      <c r="GO675" s="30"/>
      <c r="GP675" s="30"/>
      <c r="GQ675" s="30"/>
      <c r="GR675" s="30"/>
      <c r="GS675" s="30"/>
      <c r="GT675" s="30"/>
      <c r="GU675" s="30"/>
      <c r="GV675" s="30"/>
      <c r="GW675" s="30"/>
      <c r="GX675" s="30"/>
      <c r="GY675" s="30"/>
      <c r="GZ675" s="30"/>
      <c r="HA675" s="30"/>
    </row>
    <row r="676" spans="1:209" s="32" customFormat="1" x14ac:dyDescent="0.25">
      <c r="A676" s="105"/>
      <c r="B676" s="113"/>
      <c r="C676" s="114"/>
      <c r="D676" s="19"/>
      <c r="E676" s="19"/>
      <c r="F676" s="19"/>
      <c r="G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  <c r="CE676" s="30"/>
      <c r="CF676" s="30"/>
      <c r="CG676" s="30"/>
      <c r="CH676" s="30"/>
      <c r="CI676" s="30"/>
      <c r="CJ676" s="30"/>
      <c r="CK676" s="30"/>
      <c r="CL676" s="30"/>
      <c r="CM676" s="30"/>
      <c r="CN676" s="30"/>
      <c r="CO676" s="30"/>
      <c r="CP676" s="30"/>
      <c r="CQ676" s="30"/>
      <c r="CR676" s="30"/>
      <c r="CS676" s="30"/>
      <c r="CT676" s="30"/>
      <c r="CU676" s="30"/>
      <c r="CV676" s="30"/>
      <c r="CW676" s="30"/>
      <c r="CX676" s="30"/>
      <c r="CY676" s="30"/>
      <c r="CZ676" s="30"/>
      <c r="DA676" s="30"/>
      <c r="DB676" s="30"/>
      <c r="DC676" s="30"/>
      <c r="DD676" s="30"/>
      <c r="DE676" s="30"/>
      <c r="DF676" s="30"/>
      <c r="DG676" s="30"/>
      <c r="DH676" s="30"/>
      <c r="DI676" s="30"/>
      <c r="DJ676" s="30"/>
      <c r="DK676" s="30"/>
      <c r="DL676" s="30"/>
      <c r="DM676" s="30"/>
      <c r="DN676" s="30"/>
      <c r="DO676" s="30"/>
      <c r="DP676" s="30"/>
      <c r="DQ676" s="30"/>
      <c r="DR676" s="30"/>
      <c r="DS676" s="30"/>
      <c r="DT676" s="30"/>
      <c r="DU676" s="30"/>
      <c r="DV676" s="30"/>
      <c r="DW676" s="30"/>
      <c r="DX676" s="30"/>
      <c r="DY676" s="30"/>
      <c r="DZ676" s="30"/>
      <c r="EA676" s="30"/>
      <c r="EB676" s="30"/>
      <c r="EC676" s="30"/>
      <c r="ED676" s="30"/>
      <c r="EE676" s="30"/>
      <c r="EF676" s="30"/>
      <c r="EG676" s="30"/>
      <c r="EH676" s="30"/>
      <c r="EI676" s="30"/>
      <c r="EJ676" s="30"/>
      <c r="EK676" s="30"/>
      <c r="EL676" s="30"/>
      <c r="EM676" s="30"/>
      <c r="EN676" s="30"/>
      <c r="EO676" s="30"/>
      <c r="EP676" s="30"/>
      <c r="EQ676" s="30"/>
      <c r="ER676" s="30"/>
      <c r="ES676" s="30"/>
      <c r="ET676" s="30"/>
      <c r="EU676" s="30"/>
      <c r="EV676" s="30"/>
      <c r="EW676" s="30"/>
      <c r="EX676" s="30"/>
      <c r="EY676" s="30"/>
      <c r="EZ676" s="30"/>
      <c r="FA676" s="30"/>
      <c r="FB676" s="30"/>
      <c r="FC676" s="30"/>
      <c r="FD676" s="30"/>
      <c r="FE676" s="30"/>
      <c r="FF676" s="30"/>
      <c r="FG676" s="30"/>
      <c r="FH676" s="30"/>
      <c r="FI676" s="30"/>
      <c r="FJ676" s="30"/>
      <c r="FK676" s="30"/>
      <c r="FL676" s="30"/>
      <c r="FM676" s="30"/>
      <c r="FN676" s="30"/>
      <c r="FO676" s="30"/>
      <c r="FP676" s="30"/>
      <c r="FQ676" s="30"/>
      <c r="FR676" s="30"/>
      <c r="FS676" s="30"/>
      <c r="FT676" s="30"/>
      <c r="FU676" s="30"/>
      <c r="FV676" s="30"/>
      <c r="FW676" s="30"/>
      <c r="FX676" s="30"/>
      <c r="FY676" s="30"/>
      <c r="FZ676" s="30"/>
      <c r="GA676" s="30"/>
      <c r="GB676" s="30"/>
      <c r="GC676" s="30"/>
      <c r="GD676" s="30"/>
      <c r="GE676" s="30"/>
      <c r="GF676" s="30"/>
      <c r="GG676" s="30"/>
      <c r="GH676" s="30"/>
      <c r="GI676" s="30"/>
      <c r="GJ676" s="30"/>
      <c r="GK676" s="30"/>
      <c r="GL676" s="30"/>
      <c r="GM676" s="30"/>
      <c r="GN676" s="30"/>
      <c r="GO676" s="30"/>
      <c r="GP676" s="30"/>
      <c r="GQ676" s="30"/>
      <c r="GR676" s="30"/>
      <c r="GS676" s="30"/>
      <c r="GT676" s="30"/>
      <c r="GU676" s="30"/>
      <c r="GV676" s="30"/>
      <c r="GW676" s="30"/>
      <c r="GX676" s="30"/>
      <c r="GY676" s="30"/>
      <c r="GZ676" s="30"/>
      <c r="HA676" s="30"/>
    </row>
    <row r="677" spans="1:209" s="32" customFormat="1" x14ac:dyDescent="0.25">
      <c r="A677" s="105"/>
      <c r="B677" s="113"/>
      <c r="C677" s="114"/>
      <c r="D677" s="19"/>
      <c r="E677" s="19"/>
      <c r="F677" s="19"/>
      <c r="G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  <c r="CE677" s="30"/>
      <c r="CF677" s="30"/>
      <c r="CG677" s="30"/>
      <c r="CH677" s="30"/>
      <c r="CI677" s="30"/>
      <c r="CJ677" s="30"/>
      <c r="CK677" s="30"/>
      <c r="CL677" s="30"/>
      <c r="CM677" s="30"/>
      <c r="CN677" s="30"/>
      <c r="CO677" s="30"/>
      <c r="CP677" s="30"/>
      <c r="CQ677" s="30"/>
      <c r="CR677" s="30"/>
      <c r="CS677" s="30"/>
      <c r="CT677" s="30"/>
      <c r="CU677" s="30"/>
      <c r="CV677" s="30"/>
      <c r="CW677" s="30"/>
      <c r="CX677" s="30"/>
      <c r="CY677" s="30"/>
      <c r="CZ677" s="30"/>
      <c r="DA677" s="30"/>
      <c r="DB677" s="30"/>
      <c r="DC677" s="30"/>
      <c r="DD677" s="30"/>
      <c r="DE677" s="30"/>
      <c r="DF677" s="30"/>
      <c r="DG677" s="30"/>
      <c r="DH677" s="30"/>
      <c r="DI677" s="30"/>
      <c r="DJ677" s="30"/>
      <c r="DK677" s="30"/>
      <c r="DL677" s="30"/>
      <c r="DM677" s="30"/>
      <c r="DN677" s="30"/>
      <c r="DO677" s="30"/>
      <c r="DP677" s="30"/>
      <c r="DQ677" s="30"/>
      <c r="DR677" s="30"/>
      <c r="DS677" s="30"/>
      <c r="DT677" s="30"/>
      <c r="DU677" s="30"/>
      <c r="DV677" s="30"/>
      <c r="DW677" s="30"/>
      <c r="DX677" s="30"/>
      <c r="DY677" s="30"/>
      <c r="DZ677" s="30"/>
      <c r="EA677" s="30"/>
      <c r="EB677" s="30"/>
      <c r="EC677" s="30"/>
      <c r="ED677" s="30"/>
      <c r="EE677" s="30"/>
      <c r="EF677" s="30"/>
      <c r="EG677" s="30"/>
      <c r="EH677" s="30"/>
      <c r="EI677" s="30"/>
      <c r="EJ677" s="30"/>
      <c r="EK677" s="30"/>
      <c r="EL677" s="30"/>
      <c r="EM677" s="30"/>
      <c r="EN677" s="30"/>
      <c r="EO677" s="30"/>
      <c r="EP677" s="30"/>
      <c r="EQ677" s="30"/>
      <c r="ER677" s="30"/>
      <c r="ES677" s="30"/>
      <c r="ET677" s="30"/>
      <c r="EU677" s="30"/>
      <c r="EV677" s="30"/>
      <c r="EW677" s="30"/>
      <c r="EX677" s="30"/>
      <c r="EY677" s="30"/>
      <c r="EZ677" s="30"/>
      <c r="FA677" s="30"/>
      <c r="FB677" s="30"/>
      <c r="FC677" s="30"/>
      <c r="FD677" s="30"/>
      <c r="FE677" s="30"/>
      <c r="FF677" s="30"/>
      <c r="FG677" s="30"/>
      <c r="FH677" s="30"/>
      <c r="FI677" s="30"/>
      <c r="FJ677" s="30"/>
      <c r="FK677" s="30"/>
      <c r="FL677" s="30"/>
      <c r="FM677" s="30"/>
      <c r="FN677" s="30"/>
      <c r="FO677" s="30"/>
      <c r="FP677" s="30"/>
      <c r="FQ677" s="30"/>
      <c r="FR677" s="30"/>
      <c r="FS677" s="30"/>
      <c r="FT677" s="30"/>
      <c r="FU677" s="30"/>
      <c r="FV677" s="30"/>
      <c r="FW677" s="30"/>
      <c r="FX677" s="30"/>
      <c r="FY677" s="30"/>
      <c r="FZ677" s="30"/>
      <c r="GA677" s="30"/>
      <c r="GB677" s="30"/>
      <c r="GC677" s="30"/>
      <c r="GD677" s="30"/>
      <c r="GE677" s="30"/>
      <c r="GF677" s="30"/>
      <c r="GG677" s="30"/>
      <c r="GH677" s="30"/>
      <c r="GI677" s="30"/>
      <c r="GJ677" s="30"/>
      <c r="GK677" s="30"/>
      <c r="GL677" s="30"/>
      <c r="GM677" s="30"/>
      <c r="GN677" s="30"/>
      <c r="GO677" s="30"/>
      <c r="GP677" s="30"/>
      <c r="GQ677" s="30"/>
      <c r="GR677" s="30"/>
      <c r="GS677" s="30"/>
      <c r="GT677" s="30"/>
      <c r="GU677" s="30"/>
      <c r="GV677" s="30"/>
      <c r="GW677" s="30"/>
      <c r="GX677" s="30"/>
      <c r="GY677" s="30"/>
      <c r="GZ677" s="30"/>
      <c r="HA677" s="30"/>
    </row>
    <row r="678" spans="1:209" s="32" customFormat="1" x14ac:dyDescent="0.25">
      <c r="A678" s="105"/>
      <c r="B678" s="113"/>
      <c r="C678" s="114"/>
      <c r="D678" s="19"/>
      <c r="E678" s="19"/>
      <c r="F678" s="19"/>
      <c r="G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  <c r="CE678" s="30"/>
      <c r="CF678" s="30"/>
      <c r="CG678" s="30"/>
      <c r="CH678" s="30"/>
      <c r="CI678" s="30"/>
      <c r="CJ678" s="30"/>
      <c r="CK678" s="30"/>
      <c r="CL678" s="30"/>
      <c r="CM678" s="30"/>
      <c r="CN678" s="30"/>
      <c r="CO678" s="30"/>
      <c r="CP678" s="30"/>
      <c r="CQ678" s="30"/>
      <c r="CR678" s="30"/>
      <c r="CS678" s="30"/>
      <c r="CT678" s="30"/>
      <c r="CU678" s="30"/>
      <c r="CV678" s="30"/>
      <c r="CW678" s="30"/>
      <c r="CX678" s="30"/>
      <c r="CY678" s="30"/>
      <c r="CZ678" s="30"/>
      <c r="DA678" s="30"/>
      <c r="DB678" s="30"/>
      <c r="DC678" s="30"/>
      <c r="DD678" s="30"/>
      <c r="DE678" s="30"/>
      <c r="DF678" s="30"/>
      <c r="DG678" s="30"/>
      <c r="DH678" s="30"/>
      <c r="DI678" s="30"/>
      <c r="DJ678" s="30"/>
      <c r="DK678" s="30"/>
      <c r="DL678" s="30"/>
      <c r="DM678" s="30"/>
      <c r="DN678" s="30"/>
      <c r="DO678" s="30"/>
      <c r="DP678" s="30"/>
      <c r="DQ678" s="30"/>
      <c r="DR678" s="30"/>
      <c r="DS678" s="30"/>
      <c r="DT678" s="30"/>
      <c r="DU678" s="30"/>
      <c r="DV678" s="30"/>
      <c r="DW678" s="30"/>
      <c r="DX678" s="30"/>
      <c r="DY678" s="30"/>
      <c r="DZ678" s="30"/>
      <c r="EA678" s="30"/>
      <c r="EB678" s="30"/>
      <c r="EC678" s="30"/>
      <c r="ED678" s="30"/>
      <c r="EE678" s="30"/>
      <c r="EF678" s="30"/>
      <c r="EG678" s="30"/>
      <c r="EH678" s="30"/>
      <c r="EI678" s="30"/>
      <c r="EJ678" s="30"/>
      <c r="EK678" s="30"/>
      <c r="EL678" s="30"/>
      <c r="EM678" s="30"/>
      <c r="EN678" s="30"/>
      <c r="EO678" s="30"/>
      <c r="EP678" s="30"/>
      <c r="EQ678" s="30"/>
      <c r="ER678" s="30"/>
      <c r="ES678" s="30"/>
      <c r="ET678" s="30"/>
      <c r="EU678" s="30"/>
      <c r="EV678" s="30"/>
      <c r="EW678" s="30"/>
      <c r="EX678" s="30"/>
      <c r="EY678" s="30"/>
      <c r="EZ678" s="30"/>
      <c r="FA678" s="30"/>
      <c r="FB678" s="30"/>
      <c r="FC678" s="30"/>
      <c r="FD678" s="30"/>
      <c r="FE678" s="30"/>
      <c r="FF678" s="30"/>
      <c r="FG678" s="30"/>
      <c r="FH678" s="30"/>
      <c r="FI678" s="30"/>
      <c r="FJ678" s="30"/>
      <c r="FK678" s="30"/>
      <c r="FL678" s="30"/>
      <c r="FM678" s="30"/>
      <c r="FN678" s="30"/>
      <c r="FO678" s="30"/>
      <c r="FP678" s="30"/>
      <c r="FQ678" s="30"/>
      <c r="FR678" s="30"/>
      <c r="FS678" s="30"/>
      <c r="FT678" s="30"/>
      <c r="FU678" s="30"/>
      <c r="FV678" s="30"/>
      <c r="FW678" s="30"/>
      <c r="FX678" s="30"/>
      <c r="FY678" s="30"/>
      <c r="FZ678" s="30"/>
      <c r="GA678" s="30"/>
      <c r="GB678" s="30"/>
      <c r="GC678" s="30"/>
      <c r="GD678" s="30"/>
      <c r="GE678" s="30"/>
      <c r="GF678" s="30"/>
      <c r="GG678" s="30"/>
      <c r="GH678" s="30"/>
      <c r="GI678" s="30"/>
      <c r="GJ678" s="30"/>
      <c r="GK678" s="30"/>
      <c r="GL678" s="30"/>
      <c r="GM678" s="30"/>
      <c r="GN678" s="30"/>
      <c r="GO678" s="30"/>
      <c r="GP678" s="30"/>
      <c r="GQ678" s="30"/>
      <c r="GR678" s="30"/>
      <c r="GS678" s="30"/>
      <c r="GT678" s="30"/>
      <c r="GU678" s="30"/>
      <c r="GV678" s="30"/>
      <c r="GW678" s="30"/>
      <c r="GX678" s="30"/>
      <c r="GY678" s="30"/>
      <c r="GZ678" s="30"/>
      <c r="HA678" s="30"/>
    </row>
    <row r="679" spans="1:209" s="32" customFormat="1" x14ac:dyDescent="0.25">
      <c r="A679" s="105"/>
      <c r="B679" s="113"/>
      <c r="C679" s="114"/>
      <c r="D679" s="19"/>
      <c r="E679" s="19"/>
      <c r="F679" s="19"/>
      <c r="G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  <c r="CE679" s="30"/>
      <c r="CF679" s="30"/>
      <c r="CG679" s="30"/>
      <c r="CH679" s="30"/>
      <c r="CI679" s="30"/>
      <c r="CJ679" s="30"/>
      <c r="CK679" s="30"/>
      <c r="CL679" s="30"/>
      <c r="CM679" s="30"/>
      <c r="CN679" s="30"/>
      <c r="CO679" s="30"/>
      <c r="CP679" s="30"/>
      <c r="CQ679" s="30"/>
      <c r="CR679" s="30"/>
      <c r="CS679" s="30"/>
      <c r="CT679" s="30"/>
      <c r="CU679" s="30"/>
      <c r="CV679" s="30"/>
      <c r="CW679" s="30"/>
      <c r="CX679" s="30"/>
      <c r="CY679" s="30"/>
      <c r="CZ679" s="30"/>
      <c r="DA679" s="30"/>
      <c r="DB679" s="30"/>
      <c r="DC679" s="30"/>
      <c r="DD679" s="30"/>
      <c r="DE679" s="30"/>
      <c r="DF679" s="30"/>
      <c r="DG679" s="30"/>
      <c r="DH679" s="30"/>
      <c r="DI679" s="30"/>
      <c r="DJ679" s="30"/>
      <c r="DK679" s="30"/>
      <c r="DL679" s="30"/>
      <c r="DM679" s="30"/>
      <c r="DN679" s="30"/>
      <c r="DO679" s="30"/>
      <c r="DP679" s="30"/>
      <c r="DQ679" s="30"/>
      <c r="DR679" s="30"/>
      <c r="DS679" s="30"/>
      <c r="DT679" s="30"/>
      <c r="DU679" s="30"/>
      <c r="DV679" s="30"/>
      <c r="DW679" s="30"/>
      <c r="DX679" s="30"/>
      <c r="DY679" s="30"/>
      <c r="DZ679" s="30"/>
      <c r="EA679" s="30"/>
      <c r="EB679" s="30"/>
      <c r="EC679" s="30"/>
      <c r="ED679" s="30"/>
      <c r="EE679" s="30"/>
      <c r="EF679" s="30"/>
      <c r="EG679" s="30"/>
      <c r="EH679" s="30"/>
      <c r="EI679" s="30"/>
      <c r="EJ679" s="30"/>
      <c r="EK679" s="30"/>
      <c r="EL679" s="30"/>
      <c r="EM679" s="30"/>
      <c r="EN679" s="30"/>
      <c r="EO679" s="30"/>
      <c r="EP679" s="30"/>
      <c r="EQ679" s="30"/>
      <c r="ER679" s="30"/>
      <c r="ES679" s="30"/>
      <c r="ET679" s="30"/>
      <c r="EU679" s="30"/>
      <c r="EV679" s="30"/>
      <c r="EW679" s="30"/>
      <c r="EX679" s="30"/>
      <c r="EY679" s="30"/>
      <c r="EZ679" s="30"/>
      <c r="FA679" s="30"/>
      <c r="FB679" s="30"/>
      <c r="FC679" s="30"/>
      <c r="FD679" s="30"/>
      <c r="FE679" s="30"/>
      <c r="FF679" s="30"/>
      <c r="FG679" s="30"/>
      <c r="FH679" s="30"/>
      <c r="FI679" s="30"/>
      <c r="FJ679" s="30"/>
      <c r="FK679" s="30"/>
      <c r="FL679" s="30"/>
      <c r="FM679" s="30"/>
      <c r="FN679" s="30"/>
      <c r="FO679" s="30"/>
      <c r="FP679" s="30"/>
      <c r="FQ679" s="30"/>
      <c r="FR679" s="30"/>
      <c r="FS679" s="30"/>
      <c r="FT679" s="30"/>
      <c r="FU679" s="30"/>
      <c r="FV679" s="30"/>
      <c r="FW679" s="30"/>
      <c r="FX679" s="30"/>
      <c r="FY679" s="30"/>
      <c r="FZ679" s="30"/>
      <c r="GA679" s="30"/>
      <c r="GB679" s="30"/>
      <c r="GC679" s="30"/>
      <c r="GD679" s="30"/>
      <c r="GE679" s="30"/>
      <c r="GF679" s="30"/>
      <c r="GG679" s="30"/>
      <c r="GH679" s="30"/>
      <c r="GI679" s="30"/>
      <c r="GJ679" s="30"/>
      <c r="GK679" s="30"/>
      <c r="GL679" s="30"/>
      <c r="GM679" s="30"/>
      <c r="GN679" s="30"/>
      <c r="GO679" s="30"/>
      <c r="GP679" s="30"/>
      <c r="GQ679" s="30"/>
      <c r="GR679" s="30"/>
      <c r="GS679" s="30"/>
      <c r="GT679" s="30"/>
      <c r="GU679" s="30"/>
      <c r="GV679" s="30"/>
      <c r="GW679" s="30"/>
      <c r="GX679" s="30"/>
      <c r="GY679" s="30"/>
      <c r="GZ679" s="30"/>
      <c r="HA679" s="30"/>
    </row>
    <row r="680" spans="1:209" s="32" customFormat="1" x14ac:dyDescent="0.25">
      <c r="A680" s="105"/>
      <c r="B680" s="113"/>
      <c r="C680" s="114"/>
      <c r="D680" s="19"/>
      <c r="E680" s="19"/>
      <c r="F680" s="19"/>
      <c r="G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  <c r="CE680" s="30"/>
      <c r="CF680" s="30"/>
      <c r="CG680" s="30"/>
      <c r="CH680" s="30"/>
      <c r="CI680" s="30"/>
      <c r="CJ680" s="30"/>
      <c r="CK680" s="30"/>
      <c r="CL680" s="30"/>
      <c r="CM680" s="30"/>
      <c r="CN680" s="30"/>
      <c r="CO680" s="30"/>
      <c r="CP680" s="30"/>
      <c r="CQ680" s="30"/>
      <c r="CR680" s="30"/>
      <c r="CS680" s="30"/>
      <c r="CT680" s="30"/>
      <c r="CU680" s="30"/>
      <c r="CV680" s="30"/>
      <c r="CW680" s="30"/>
      <c r="CX680" s="30"/>
      <c r="CY680" s="30"/>
      <c r="CZ680" s="30"/>
      <c r="DA680" s="30"/>
      <c r="DB680" s="30"/>
      <c r="DC680" s="30"/>
      <c r="DD680" s="30"/>
      <c r="DE680" s="30"/>
      <c r="DF680" s="30"/>
      <c r="DG680" s="30"/>
      <c r="DH680" s="30"/>
      <c r="DI680" s="30"/>
      <c r="DJ680" s="30"/>
      <c r="DK680" s="30"/>
      <c r="DL680" s="30"/>
      <c r="DM680" s="30"/>
      <c r="DN680" s="30"/>
      <c r="DO680" s="30"/>
      <c r="DP680" s="30"/>
      <c r="DQ680" s="30"/>
      <c r="DR680" s="30"/>
      <c r="DS680" s="30"/>
      <c r="DT680" s="30"/>
      <c r="DU680" s="30"/>
      <c r="DV680" s="30"/>
      <c r="DW680" s="30"/>
      <c r="DX680" s="30"/>
      <c r="DY680" s="30"/>
      <c r="DZ680" s="30"/>
      <c r="EA680" s="30"/>
      <c r="EB680" s="30"/>
      <c r="EC680" s="30"/>
      <c r="ED680" s="30"/>
      <c r="EE680" s="30"/>
      <c r="EF680" s="30"/>
      <c r="EG680" s="30"/>
      <c r="EH680" s="30"/>
      <c r="EI680" s="30"/>
      <c r="EJ680" s="30"/>
      <c r="EK680" s="30"/>
      <c r="EL680" s="30"/>
      <c r="EM680" s="30"/>
      <c r="EN680" s="30"/>
      <c r="EO680" s="30"/>
      <c r="EP680" s="30"/>
      <c r="EQ680" s="30"/>
      <c r="ER680" s="30"/>
      <c r="ES680" s="30"/>
      <c r="ET680" s="30"/>
      <c r="EU680" s="30"/>
      <c r="EV680" s="30"/>
      <c r="EW680" s="30"/>
      <c r="EX680" s="30"/>
      <c r="EY680" s="30"/>
      <c r="EZ680" s="30"/>
      <c r="FA680" s="30"/>
      <c r="FB680" s="30"/>
      <c r="FC680" s="30"/>
      <c r="FD680" s="30"/>
      <c r="FE680" s="30"/>
      <c r="FF680" s="30"/>
      <c r="FG680" s="30"/>
      <c r="FH680" s="30"/>
      <c r="FI680" s="30"/>
      <c r="FJ680" s="30"/>
      <c r="FK680" s="30"/>
      <c r="FL680" s="30"/>
      <c r="FM680" s="30"/>
      <c r="FN680" s="30"/>
      <c r="FO680" s="30"/>
      <c r="FP680" s="30"/>
      <c r="FQ680" s="30"/>
      <c r="FR680" s="30"/>
      <c r="FS680" s="30"/>
      <c r="FT680" s="30"/>
      <c r="FU680" s="30"/>
      <c r="FV680" s="30"/>
      <c r="FW680" s="30"/>
      <c r="FX680" s="30"/>
      <c r="FY680" s="30"/>
      <c r="FZ680" s="30"/>
      <c r="GA680" s="30"/>
      <c r="GB680" s="30"/>
      <c r="GC680" s="30"/>
      <c r="GD680" s="30"/>
      <c r="GE680" s="30"/>
      <c r="GF680" s="30"/>
      <c r="GG680" s="30"/>
      <c r="GH680" s="30"/>
      <c r="GI680" s="30"/>
      <c r="GJ680" s="30"/>
      <c r="GK680" s="30"/>
      <c r="GL680" s="30"/>
      <c r="GM680" s="30"/>
      <c r="GN680" s="30"/>
      <c r="GO680" s="30"/>
      <c r="GP680" s="30"/>
      <c r="GQ680" s="30"/>
      <c r="GR680" s="30"/>
      <c r="GS680" s="30"/>
      <c r="GT680" s="30"/>
      <c r="GU680" s="30"/>
      <c r="GV680" s="30"/>
      <c r="GW680" s="30"/>
      <c r="GX680" s="30"/>
      <c r="GY680" s="30"/>
      <c r="GZ680" s="30"/>
      <c r="HA680" s="30"/>
    </row>
    <row r="681" spans="1:209" s="32" customFormat="1" x14ac:dyDescent="0.25">
      <c r="A681" s="105"/>
      <c r="B681" s="113"/>
      <c r="C681" s="114"/>
      <c r="D681" s="19"/>
      <c r="E681" s="19"/>
      <c r="F681" s="19"/>
      <c r="G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  <c r="CE681" s="30"/>
      <c r="CF681" s="30"/>
      <c r="CG681" s="30"/>
      <c r="CH681" s="30"/>
      <c r="CI681" s="30"/>
      <c r="CJ681" s="30"/>
      <c r="CK681" s="30"/>
      <c r="CL681" s="30"/>
      <c r="CM681" s="30"/>
      <c r="CN681" s="30"/>
      <c r="CO681" s="30"/>
      <c r="CP681" s="30"/>
      <c r="CQ681" s="30"/>
      <c r="CR681" s="30"/>
      <c r="CS681" s="30"/>
      <c r="CT681" s="30"/>
      <c r="CU681" s="30"/>
      <c r="CV681" s="30"/>
      <c r="CW681" s="30"/>
      <c r="CX681" s="30"/>
      <c r="CY681" s="30"/>
      <c r="CZ681" s="30"/>
      <c r="DA681" s="30"/>
      <c r="DB681" s="30"/>
      <c r="DC681" s="30"/>
      <c r="DD681" s="30"/>
      <c r="DE681" s="30"/>
      <c r="DF681" s="30"/>
      <c r="DG681" s="30"/>
      <c r="DH681" s="30"/>
      <c r="DI681" s="30"/>
      <c r="DJ681" s="30"/>
      <c r="DK681" s="30"/>
      <c r="DL681" s="30"/>
      <c r="DM681" s="30"/>
      <c r="DN681" s="30"/>
      <c r="DO681" s="30"/>
      <c r="DP681" s="30"/>
      <c r="DQ681" s="30"/>
      <c r="DR681" s="30"/>
      <c r="DS681" s="30"/>
      <c r="DT681" s="30"/>
      <c r="DU681" s="30"/>
      <c r="DV681" s="30"/>
      <c r="DW681" s="30"/>
      <c r="DX681" s="30"/>
      <c r="DY681" s="30"/>
      <c r="DZ681" s="30"/>
      <c r="EA681" s="30"/>
      <c r="EB681" s="30"/>
      <c r="EC681" s="30"/>
      <c r="ED681" s="30"/>
      <c r="EE681" s="30"/>
      <c r="EF681" s="30"/>
      <c r="EG681" s="30"/>
      <c r="EH681" s="30"/>
      <c r="EI681" s="30"/>
      <c r="EJ681" s="30"/>
      <c r="EK681" s="30"/>
      <c r="EL681" s="30"/>
      <c r="EM681" s="30"/>
      <c r="EN681" s="30"/>
      <c r="EO681" s="30"/>
      <c r="EP681" s="30"/>
      <c r="EQ681" s="30"/>
      <c r="ER681" s="30"/>
      <c r="ES681" s="30"/>
      <c r="ET681" s="30"/>
      <c r="EU681" s="30"/>
      <c r="EV681" s="30"/>
      <c r="EW681" s="30"/>
      <c r="EX681" s="30"/>
      <c r="EY681" s="30"/>
      <c r="EZ681" s="30"/>
      <c r="FA681" s="30"/>
      <c r="FB681" s="30"/>
      <c r="FC681" s="30"/>
      <c r="FD681" s="30"/>
      <c r="FE681" s="30"/>
      <c r="FF681" s="30"/>
      <c r="FG681" s="30"/>
      <c r="FH681" s="30"/>
      <c r="FI681" s="30"/>
      <c r="FJ681" s="30"/>
      <c r="FK681" s="30"/>
      <c r="FL681" s="30"/>
      <c r="FM681" s="30"/>
      <c r="FN681" s="30"/>
      <c r="FO681" s="30"/>
      <c r="FP681" s="30"/>
      <c r="FQ681" s="30"/>
      <c r="FR681" s="30"/>
      <c r="FS681" s="30"/>
      <c r="FT681" s="30"/>
      <c r="FU681" s="30"/>
      <c r="FV681" s="30"/>
      <c r="FW681" s="30"/>
      <c r="FX681" s="30"/>
      <c r="FY681" s="30"/>
      <c r="FZ681" s="30"/>
      <c r="GA681" s="30"/>
      <c r="GB681" s="30"/>
      <c r="GC681" s="30"/>
      <c r="GD681" s="30"/>
      <c r="GE681" s="30"/>
      <c r="GF681" s="30"/>
      <c r="GG681" s="30"/>
      <c r="GH681" s="30"/>
      <c r="GI681" s="30"/>
      <c r="GJ681" s="30"/>
      <c r="GK681" s="30"/>
      <c r="GL681" s="30"/>
      <c r="GM681" s="30"/>
      <c r="GN681" s="30"/>
      <c r="GO681" s="30"/>
      <c r="GP681" s="30"/>
      <c r="GQ681" s="30"/>
      <c r="GR681" s="30"/>
      <c r="GS681" s="30"/>
      <c r="GT681" s="30"/>
      <c r="GU681" s="30"/>
      <c r="GV681" s="30"/>
      <c r="GW681" s="30"/>
      <c r="GX681" s="30"/>
      <c r="GY681" s="30"/>
      <c r="GZ681" s="30"/>
      <c r="HA681" s="30"/>
    </row>
    <row r="682" spans="1:209" s="32" customFormat="1" x14ac:dyDescent="0.25">
      <c r="A682" s="105"/>
      <c r="B682" s="113"/>
      <c r="C682" s="114"/>
      <c r="D682" s="19"/>
      <c r="E682" s="19"/>
      <c r="F682" s="19"/>
      <c r="G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  <c r="CE682" s="30"/>
      <c r="CF682" s="30"/>
      <c r="CG682" s="30"/>
      <c r="CH682" s="30"/>
      <c r="CI682" s="30"/>
      <c r="CJ682" s="30"/>
      <c r="CK682" s="30"/>
      <c r="CL682" s="30"/>
      <c r="CM682" s="30"/>
      <c r="CN682" s="30"/>
      <c r="CO682" s="30"/>
      <c r="CP682" s="30"/>
      <c r="CQ682" s="30"/>
      <c r="CR682" s="30"/>
      <c r="CS682" s="30"/>
      <c r="CT682" s="30"/>
      <c r="CU682" s="30"/>
      <c r="CV682" s="30"/>
      <c r="CW682" s="30"/>
      <c r="CX682" s="30"/>
      <c r="CY682" s="30"/>
      <c r="CZ682" s="30"/>
      <c r="DA682" s="30"/>
      <c r="DB682" s="30"/>
      <c r="DC682" s="30"/>
      <c r="DD682" s="30"/>
      <c r="DE682" s="30"/>
      <c r="DF682" s="30"/>
      <c r="DG682" s="30"/>
      <c r="DH682" s="30"/>
      <c r="DI682" s="30"/>
      <c r="DJ682" s="30"/>
      <c r="DK682" s="30"/>
      <c r="DL682" s="30"/>
      <c r="DM682" s="30"/>
      <c r="DN682" s="30"/>
      <c r="DO682" s="30"/>
      <c r="DP682" s="30"/>
      <c r="DQ682" s="30"/>
      <c r="DR682" s="30"/>
      <c r="DS682" s="30"/>
      <c r="DT682" s="30"/>
      <c r="DU682" s="30"/>
      <c r="DV682" s="30"/>
      <c r="DW682" s="30"/>
      <c r="DX682" s="30"/>
      <c r="DY682" s="30"/>
      <c r="DZ682" s="30"/>
      <c r="EA682" s="30"/>
      <c r="EB682" s="30"/>
      <c r="EC682" s="30"/>
      <c r="ED682" s="30"/>
      <c r="EE682" s="30"/>
      <c r="EF682" s="30"/>
      <c r="EG682" s="30"/>
      <c r="EH682" s="30"/>
      <c r="EI682" s="30"/>
      <c r="EJ682" s="30"/>
      <c r="EK682" s="30"/>
      <c r="EL682" s="30"/>
      <c r="EM682" s="30"/>
      <c r="EN682" s="30"/>
      <c r="EO682" s="30"/>
      <c r="EP682" s="30"/>
      <c r="EQ682" s="30"/>
      <c r="ER682" s="30"/>
      <c r="ES682" s="30"/>
      <c r="ET682" s="30"/>
      <c r="EU682" s="30"/>
      <c r="EV682" s="30"/>
      <c r="EW682" s="30"/>
      <c r="EX682" s="30"/>
      <c r="EY682" s="30"/>
      <c r="EZ682" s="30"/>
      <c r="FA682" s="30"/>
      <c r="FB682" s="30"/>
      <c r="FC682" s="30"/>
      <c r="FD682" s="30"/>
      <c r="FE682" s="30"/>
      <c r="FF682" s="30"/>
      <c r="FG682" s="30"/>
      <c r="FH682" s="30"/>
      <c r="FI682" s="30"/>
      <c r="FJ682" s="30"/>
      <c r="FK682" s="30"/>
      <c r="FL682" s="30"/>
      <c r="FM682" s="30"/>
      <c r="FN682" s="30"/>
      <c r="FO682" s="30"/>
      <c r="FP682" s="30"/>
      <c r="FQ682" s="30"/>
      <c r="FR682" s="30"/>
      <c r="FS682" s="30"/>
      <c r="FT682" s="30"/>
      <c r="FU682" s="30"/>
      <c r="FV682" s="30"/>
      <c r="FW682" s="30"/>
      <c r="FX682" s="30"/>
      <c r="FY682" s="30"/>
      <c r="FZ682" s="30"/>
      <c r="GA682" s="30"/>
      <c r="GB682" s="30"/>
      <c r="GC682" s="30"/>
      <c r="GD682" s="30"/>
      <c r="GE682" s="30"/>
      <c r="GF682" s="30"/>
      <c r="GG682" s="30"/>
      <c r="GH682" s="30"/>
      <c r="GI682" s="30"/>
      <c r="GJ682" s="30"/>
      <c r="GK682" s="30"/>
      <c r="GL682" s="30"/>
      <c r="GM682" s="30"/>
      <c r="GN682" s="30"/>
      <c r="GO682" s="30"/>
      <c r="GP682" s="30"/>
      <c r="GQ682" s="30"/>
      <c r="GR682" s="30"/>
      <c r="GS682" s="30"/>
      <c r="GT682" s="30"/>
      <c r="GU682" s="30"/>
      <c r="GV682" s="30"/>
      <c r="GW682" s="30"/>
      <c r="GX682" s="30"/>
      <c r="GY682" s="30"/>
      <c r="GZ682" s="30"/>
      <c r="HA682" s="30"/>
    </row>
    <row r="683" spans="1:209" s="32" customFormat="1" x14ac:dyDescent="0.25">
      <c r="A683" s="105"/>
      <c r="B683" s="113"/>
      <c r="C683" s="114"/>
      <c r="D683" s="19"/>
      <c r="E683" s="19"/>
      <c r="F683" s="19"/>
      <c r="G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  <c r="CE683" s="30"/>
      <c r="CF683" s="30"/>
      <c r="CG683" s="30"/>
      <c r="CH683" s="30"/>
      <c r="CI683" s="30"/>
      <c r="CJ683" s="30"/>
      <c r="CK683" s="30"/>
      <c r="CL683" s="30"/>
      <c r="CM683" s="30"/>
      <c r="CN683" s="30"/>
      <c r="CO683" s="30"/>
      <c r="CP683" s="30"/>
      <c r="CQ683" s="30"/>
      <c r="CR683" s="30"/>
      <c r="CS683" s="30"/>
      <c r="CT683" s="30"/>
      <c r="CU683" s="30"/>
      <c r="CV683" s="30"/>
      <c r="CW683" s="30"/>
      <c r="CX683" s="30"/>
      <c r="CY683" s="30"/>
      <c r="CZ683" s="30"/>
      <c r="DA683" s="30"/>
      <c r="DB683" s="30"/>
      <c r="DC683" s="30"/>
      <c r="DD683" s="30"/>
      <c r="DE683" s="30"/>
      <c r="DF683" s="30"/>
      <c r="DG683" s="30"/>
      <c r="DH683" s="30"/>
      <c r="DI683" s="30"/>
      <c r="DJ683" s="30"/>
      <c r="DK683" s="30"/>
      <c r="DL683" s="30"/>
      <c r="DM683" s="30"/>
      <c r="DN683" s="30"/>
      <c r="DO683" s="30"/>
      <c r="DP683" s="30"/>
      <c r="DQ683" s="30"/>
      <c r="DR683" s="30"/>
      <c r="DS683" s="30"/>
      <c r="DT683" s="30"/>
      <c r="DU683" s="30"/>
      <c r="DV683" s="30"/>
      <c r="DW683" s="30"/>
      <c r="DX683" s="30"/>
      <c r="DY683" s="30"/>
      <c r="DZ683" s="30"/>
      <c r="EA683" s="30"/>
      <c r="EB683" s="30"/>
      <c r="EC683" s="30"/>
      <c r="ED683" s="30"/>
      <c r="EE683" s="30"/>
      <c r="EF683" s="30"/>
      <c r="EG683" s="30"/>
      <c r="EH683" s="30"/>
      <c r="EI683" s="30"/>
      <c r="EJ683" s="30"/>
      <c r="EK683" s="30"/>
      <c r="EL683" s="30"/>
      <c r="EM683" s="30"/>
      <c r="EN683" s="30"/>
      <c r="EO683" s="30"/>
      <c r="EP683" s="30"/>
      <c r="EQ683" s="30"/>
      <c r="ER683" s="30"/>
      <c r="ES683" s="30"/>
      <c r="ET683" s="30"/>
      <c r="EU683" s="30"/>
      <c r="EV683" s="30"/>
      <c r="EW683" s="30"/>
      <c r="EX683" s="30"/>
      <c r="EY683" s="30"/>
      <c r="EZ683" s="30"/>
      <c r="FA683" s="30"/>
      <c r="FB683" s="30"/>
      <c r="FC683" s="30"/>
      <c r="FD683" s="30"/>
      <c r="FE683" s="30"/>
      <c r="FF683" s="30"/>
      <c r="FG683" s="30"/>
      <c r="FH683" s="30"/>
      <c r="FI683" s="30"/>
      <c r="FJ683" s="30"/>
      <c r="FK683" s="30"/>
      <c r="FL683" s="30"/>
      <c r="FM683" s="30"/>
      <c r="FN683" s="30"/>
      <c r="FO683" s="30"/>
      <c r="FP683" s="30"/>
      <c r="FQ683" s="30"/>
      <c r="FR683" s="30"/>
      <c r="FS683" s="30"/>
      <c r="FT683" s="30"/>
      <c r="FU683" s="30"/>
      <c r="FV683" s="30"/>
      <c r="FW683" s="30"/>
      <c r="FX683" s="30"/>
      <c r="FY683" s="30"/>
      <c r="FZ683" s="30"/>
      <c r="GA683" s="30"/>
      <c r="GB683" s="30"/>
      <c r="GC683" s="30"/>
      <c r="GD683" s="30"/>
      <c r="GE683" s="30"/>
      <c r="GF683" s="30"/>
      <c r="GG683" s="30"/>
      <c r="GH683" s="30"/>
      <c r="GI683" s="30"/>
      <c r="GJ683" s="30"/>
      <c r="GK683" s="30"/>
      <c r="GL683" s="30"/>
      <c r="GM683" s="30"/>
      <c r="GN683" s="30"/>
      <c r="GO683" s="30"/>
      <c r="GP683" s="30"/>
      <c r="GQ683" s="30"/>
      <c r="GR683" s="30"/>
      <c r="GS683" s="30"/>
      <c r="GT683" s="30"/>
      <c r="GU683" s="30"/>
      <c r="GV683" s="30"/>
      <c r="GW683" s="30"/>
      <c r="GX683" s="30"/>
      <c r="GY683" s="30"/>
      <c r="GZ683" s="30"/>
      <c r="HA683" s="30"/>
    </row>
    <row r="684" spans="1:209" s="32" customFormat="1" x14ac:dyDescent="0.25">
      <c r="A684" s="105"/>
      <c r="B684" s="113"/>
      <c r="C684" s="114"/>
      <c r="D684" s="19"/>
      <c r="E684" s="19"/>
      <c r="F684" s="19"/>
      <c r="G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  <c r="CE684" s="30"/>
      <c r="CF684" s="30"/>
      <c r="CG684" s="30"/>
      <c r="CH684" s="30"/>
      <c r="CI684" s="30"/>
      <c r="CJ684" s="30"/>
      <c r="CK684" s="30"/>
      <c r="CL684" s="30"/>
      <c r="CM684" s="30"/>
      <c r="CN684" s="30"/>
      <c r="CO684" s="30"/>
      <c r="CP684" s="30"/>
      <c r="CQ684" s="30"/>
      <c r="CR684" s="30"/>
      <c r="CS684" s="30"/>
      <c r="CT684" s="30"/>
      <c r="CU684" s="30"/>
      <c r="CV684" s="30"/>
      <c r="CW684" s="30"/>
      <c r="CX684" s="30"/>
      <c r="CY684" s="30"/>
      <c r="CZ684" s="30"/>
      <c r="DA684" s="30"/>
      <c r="DB684" s="30"/>
      <c r="DC684" s="30"/>
      <c r="DD684" s="30"/>
      <c r="DE684" s="30"/>
      <c r="DF684" s="30"/>
      <c r="DG684" s="30"/>
      <c r="DH684" s="30"/>
      <c r="DI684" s="30"/>
      <c r="DJ684" s="30"/>
      <c r="DK684" s="30"/>
      <c r="DL684" s="30"/>
      <c r="DM684" s="30"/>
      <c r="DN684" s="30"/>
      <c r="DO684" s="30"/>
      <c r="DP684" s="30"/>
      <c r="DQ684" s="30"/>
      <c r="DR684" s="30"/>
      <c r="DS684" s="30"/>
      <c r="DT684" s="30"/>
      <c r="DU684" s="30"/>
      <c r="DV684" s="30"/>
      <c r="DW684" s="30"/>
      <c r="DX684" s="30"/>
      <c r="DY684" s="30"/>
      <c r="DZ684" s="30"/>
      <c r="EA684" s="30"/>
      <c r="EB684" s="30"/>
      <c r="EC684" s="30"/>
      <c r="ED684" s="30"/>
      <c r="EE684" s="30"/>
      <c r="EF684" s="30"/>
      <c r="EG684" s="30"/>
      <c r="EH684" s="30"/>
      <c r="EI684" s="30"/>
      <c r="EJ684" s="30"/>
      <c r="EK684" s="30"/>
      <c r="EL684" s="30"/>
      <c r="EM684" s="30"/>
      <c r="EN684" s="30"/>
      <c r="EO684" s="30"/>
      <c r="EP684" s="30"/>
      <c r="EQ684" s="30"/>
      <c r="ER684" s="30"/>
      <c r="ES684" s="30"/>
      <c r="ET684" s="30"/>
      <c r="EU684" s="30"/>
      <c r="EV684" s="30"/>
      <c r="EW684" s="30"/>
      <c r="EX684" s="30"/>
      <c r="EY684" s="30"/>
      <c r="EZ684" s="30"/>
      <c r="FA684" s="30"/>
      <c r="FB684" s="30"/>
      <c r="FC684" s="30"/>
      <c r="FD684" s="30"/>
      <c r="FE684" s="30"/>
      <c r="FF684" s="30"/>
      <c r="FG684" s="30"/>
      <c r="FH684" s="30"/>
      <c r="FI684" s="30"/>
      <c r="FJ684" s="30"/>
      <c r="FK684" s="30"/>
      <c r="FL684" s="30"/>
      <c r="FM684" s="30"/>
      <c r="FN684" s="30"/>
      <c r="FO684" s="30"/>
      <c r="FP684" s="30"/>
      <c r="FQ684" s="30"/>
      <c r="FR684" s="30"/>
      <c r="FS684" s="30"/>
      <c r="FT684" s="30"/>
      <c r="FU684" s="30"/>
      <c r="FV684" s="30"/>
      <c r="FW684" s="30"/>
      <c r="FX684" s="30"/>
      <c r="FY684" s="30"/>
      <c r="FZ684" s="30"/>
      <c r="GA684" s="30"/>
      <c r="GB684" s="30"/>
      <c r="GC684" s="30"/>
      <c r="GD684" s="30"/>
      <c r="GE684" s="30"/>
      <c r="GF684" s="30"/>
      <c r="GG684" s="30"/>
      <c r="GH684" s="30"/>
      <c r="GI684" s="30"/>
      <c r="GJ684" s="30"/>
      <c r="GK684" s="30"/>
      <c r="GL684" s="30"/>
      <c r="GM684" s="30"/>
      <c r="GN684" s="30"/>
      <c r="GO684" s="30"/>
      <c r="GP684" s="30"/>
      <c r="GQ684" s="30"/>
      <c r="GR684" s="30"/>
      <c r="GS684" s="30"/>
      <c r="GT684" s="30"/>
      <c r="GU684" s="30"/>
      <c r="GV684" s="30"/>
      <c r="GW684" s="30"/>
      <c r="GX684" s="30"/>
      <c r="GY684" s="30"/>
      <c r="GZ684" s="30"/>
      <c r="HA684" s="30"/>
    </row>
    <row r="685" spans="1:209" s="32" customFormat="1" x14ac:dyDescent="0.25">
      <c r="A685" s="105"/>
      <c r="B685" s="113"/>
      <c r="C685" s="114"/>
      <c r="D685" s="19"/>
      <c r="E685" s="19"/>
      <c r="F685" s="19"/>
      <c r="G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  <c r="CE685" s="30"/>
      <c r="CF685" s="30"/>
      <c r="CG685" s="30"/>
      <c r="CH685" s="30"/>
      <c r="CI685" s="30"/>
      <c r="CJ685" s="30"/>
      <c r="CK685" s="30"/>
      <c r="CL685" s="30"/>
      <c r="CM685" s="30"/>
      <c r="CN685" s="30"/>
      <c r="CO685" s="30"/>
      <c r="CP685" s="30"/>
      <c r="CQ685" s="30"/>
      <c r="CR685" s="30"/>
      <c r="CS685" s="30"/>
      <c r="CT685" s="30"/>
      <c r="CU685" s="30"/>
      <c r="CV685" s="30"/>
      <c r="CW685" s="30"/>
      <c r="CX685" s="30"/>
      <c r="CY685" s="30"/>
      <c r="CZ685" s="30"/>
      <c r="DA685" s="30"/>
      <c r="DB685" s="30"/>
      <c r="DC685" s="30"/>
      <c r="DD685" s="30"/>
      <c r="DE685" s="30"/>
      <c r="DF685" s="30"/>
      <c r="DG685" s="30"/>
      <c r="DH685" s="30"/>
      <c r="DI685" s="30"/>
      <c r="DJ685" s="30"/>
      <c r="DK685" s="30"/>
      <c r="DL685" s="30"/>
      <c r="DM685" s="30"/>
      <c r="DN685" s="30"/>
      <c r="DO685" s="30"/>
      <c r="DP685" s="30"/>
      <c r="DQ685" s="30"/>
      <c r="DR685" s="30"/>
      <c r="DS685" s="30"/>
      <c r="DT685" s="30"/>
      <c r="DU685" s="30"/>
      <c r="DV685" s="30"/>
      <c r="DW685" s="30"/>
      <c r="DX685" s="30"/>
      <c r="DY685" s="30"/>
      <c r="DZ685" s="30"/>
      <c r="EA685" s="30"/>
      <c r="EB685" s="30"/>
      <c r="EC685" s="30"/>
      <c r="ED685" s="30"/>
      <c r="EE685" s="30"/>
      <c r="EF685" s="30"/>
      <c r="EG685" s="30"/>
      <c r="EH685" s="30"/>
      <c r="EI685" s="30"/>
      <c r="EJ685" s="30"/>
      <c r="EK685" s="30"/>
      <c r="EL685" s="30"/>
      <c r="EM685" s="30"/>
      <c r="EN685" s="30"/>
      <c r="EO685" s="30"/>
      <c r="EP685" s="30"/>
      <c r="EQ685" s="30"/>
      <c r="ER685" s="30"/>
      <c r="ES685" s="30"/>
      <c r="ET685" s="30"/>
      <c r="EU685" s="30"/>
      <c r="EV685" s="30"/>
      <c r="EW685" s="30"/>
      <c r="EX685" s="30"/>
      <c r="EY685" s="30"/>
      <c r="EZ685" s="30"/>
      <c r="FA685" s="30"/>
      <c r="FB685" s="30"/>
      <c r="FC685" s="30"/>
      <c r="FD685" s="30"/>
      <c r="FE685" s="30"/>
      <c r="FF685" s="30"/>
      <c r="FG685" s="30"/>
      <c r="FH685" s="30"/>
      <c r="FI685" s="30"/>
      <c r="FJ685" s="30"/>
      <c r="FK685" s="30"/>
      <c r="FL685" s="30"/>
      <c r="FM685" s="30"/>
      <c r="FN685" s="30"/>
      <c r="FO685" s="30"/>
      <c r="FP685" s="30"/>
      <c r="FQ685" s="30"/>
      <c r="FR685" s="30"/>
      <c r="FS685" s="30"/>
      <c r="FT685" s="30"/>
      <c r="FU685" s="30"/>
      <c r="FV685" s="30"/>
      <c r="FW685" s="30"/>
      <c r="FX685" s="30"/>
      <c r="FY685" s="30"/>
      <c r="FZ685" s="30"/>
      <c r="GA685" s="30"/>
      <c r="GB685" s="30"/>
      <c r="GC685" s="30"/>
      <c r="GD685" s="30"/>
      <c r="GE685" s="30"/>
      <c r="GF685" s="30"/>
      <c r="GG685" s="30"/>
      <c r="GH685" s="30"/>
      <c r="GI685" s="30"/>
      <c r="GJ685" s="30"/>
      <c r="GK685" s="30"/>
      <c r="GL685" s="30"/>
      <c r="GM685" s="30"/>
      <c r="GN685" s="30"/>
      <c r="GO685" s="30"/>
      <c r="GP685" s="30"/>
      <c r="GQ685" s="30"/>
      <c r="GR685" s="30"/>
      <c r="GS685" s="30"/>
      <c r="GT685" s="30"/>
      <c r="GU685" s="30"/>
      <c r="GV685" s="30"/>
      <c r="GW685" s="30"/>
      <c r="GX685" s="30"/>
      <c r="GY685" s="30"/>
      <c r="GZ685" s="30"/>
      <c r="HA685" s="30"/>
    </row>
    <row r="686" spans="1:209" s="32" customFormat="1" x14ac:dyDescent="0.25">
      <c r="A686" s="105"/>
      <c r="B686" s="113"/>
      <c r="C686" s="114"/>
      <c r="D686" s="19"/>
      <c r="E686" s="19"/>
      <c r="F686" s="19"/>
      <c r="G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  <c r="CE686" s="30"/>
      <c r="CF686" s="30"/>
      <c r="CG686" s="30"/>
      <c r="CH686" s="30"/>
      <c r="CI686" s="30"/>
      <c r="CJ686" s="30"/>
      <c r="CK686" s="30"/>
      <c r="CL686" s="30"/>
      <c r="CM686" s="30"/>
      <c r="CN686" s="30"/>
      <c r="CO686" s="30"/>
      <c r="CP686" s="30"/>
      <c r="CQ686" s="30"/>
      <c r="CR686" s="30"/>
      <c r="CS686" s="30"/>
      <c r="CT686" s="30"/>
      <c r="CU686" s="30"/>
      <c r="CV686" s="30"/>
      <c r="CW686" s="30"/>
      <c r="CX686" s="30"/>
      <c r="CY686" s="30"/>
      <c r="CZ686" s="30"/>
      <c r="DA686" s="30"/>
      <c r="DB686" s="30"/>
      <c r="DC686" s="30"/>
      <c r="DD686" s="30"/>
      <c r="DE686" s="30"/>
      <c r="DF686" s="30"/>
      <c r="DG686" s="30"/>
      <c r="DH686" s="30"/>
      <c r="DI686" s="30"/>
      <c r="DJ686" s="30"/>
      <c r="DK686" s="30"/>
      <c r="DL686" s="30"/>
      <c r="DM686" s="30"/>
      <c r="DN686" s="30"/>
      <c r="DO686" s="30"/>
      <c r="DP686" s="30"/>
      <c r="DQ686" s="30"/>
      <c r="DR686" s="30"/>
      <c r="DS686" s="30"/>
      <c r="DT686" s="30"/>
      <c r="DU686" s="30"/>
      <c r="DV686" s="30"/>
      <c r="DW686" s="30"/>
      <c r="DX686" s="30"/>
      <c r="DY686" s="30"/>
      <c r="DZ686" s="30"/>
      <c r="EA686" s="30"/>
      <c r="EB686" s="30"/>
      <c r="EC686" s="30"/>
      <c r="ED686" s="30"/>
      <c r="EE686" s="30"/>
      <c r="EF686" s="30"/>
      <c r="EG686" s="30"/>
      <c r="EH686" s="30"/>
      <c r="EI686" s="30"/>
      <c r="EJ686" s="30"/>
      <c r="EK686" s="30"/>
      <c r="EL686" s="30"/>
      <c r="EM686" s="30"/>
      <c r="EN686" s="30"/>
      <c r="EO686" s="30"/>
      <c r="EP686" s="30"/>
      <c r="EQ686" s="30"/>
      <c r="ER686" s="30"/>
      <c r="ES686" s="30"/>
      <c r="ET686" s="30"/>
      <c r="EU686" s="30"/>
      <c r="EV686" s="30"/>
      <c r="EW686" s="30"/>
      <c r="EX686" s="30"/>
      <c r="EY686" s="30"/>
      <c r="EZ686" s="30"/>
      <c r="FA686" s="30"/>
      <c r="FB686" s="30"/>
      <c r="FC686" s="30"/>
      <c r="FD686" s="30"/>
      <c r="FE686" s="30"/>
      <c r="FF686" s="30"/>
      <c r="FG686" s="30"/>
      <c r="FH686" s="30"/>
      <c r="FI686" s="30"/>
      <c r="FJ686" s="30"/>
      <c r="FK686" s="30"/>
      <c r="FL686" s="30"/>
      <c r="FM686" s="30"/>
      <c r="FN686" s="30"/>
      <c r="FO686" s="30"/>
      <c r="FP686" s="30"/>
      <c r="FQ686" s="30"/>
      <c r="FR686" s="30"/>
      <c r="FS686" s="30"/>
      <c r="FT686" s="30"/>
      <c r="FU686" s="30"/>
      <c r="FV686" s="30"/>
      <c r="FW686" s="30"/>
      <c r="FX686" s="30"/>
      <c r="FY686" s="30"/>
      <c r="FZ686" s="30"/>
      <c r="GA686" s="30"/>
      <c r="GB686" s="30"/>
      <c r="GC686" s="30"/>
      <c r="GD686" s="30"/>
      <c r="GE686" s="30"/>
      <c r="GF686" s="30"/>
      <c r="GG686" s="30"/>
      <c r="GH686" s="30"/>
      <c r="GI686" s="30"/>
      <c r="GJ686" s="30"/>
      <c r="GK686" s="30"/>
      <c r="GL686" s="30"/>
      <c r="GM686" s="30"/>
      <c r="GN686" s="30"/>
      <c r="GO686" s="30"/>
      <c r="GP686" s="30"/>
      <c r="GQ686" s="30"/>
      <c r="GR686" s="30"/>
      <c r="GS686" s="30"/>
      <c r="GT686" s="30"/>
      <c r="GU686" s="30"/>
      <c r="GV686" s="30"/>
      <c r="GW686" s="30"/>
      <c r="GX686" s="30"/>
      <c r="GY686" s="30"/>
      <c r="GZ686" s="30"/>
      <c r="HA686" s="30"/>
    </row>
    <row r="687" spans="1:209" s="32" customFormat="1" x14ac:dyDescent="0.25">
      <c r="A687" s="105"/>
      <c r="B687" s="113"/>
      <c r="C687" s="114"/>
      <c r="D687" s="19"/>
      <c r="E687" s="19"/>
      <c r="F687" s="19"/>
      <c r="G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  <c r="CE687" s="30"/>
      <c r="CF687" s="30"/>
      <c r="CG687" s="30"/>
      <c r="CH687" s="30"/>
      <c r="CI687" s="30"/>
      <c r="CJ687" s="30"/>
      <c r="CK687" s="30"/>
      <c r="CL687" s="30"/>
      <c r="CM687" s="30"/>
      <c r="CN687" s="30"/>
      <c r="CO687" s="30"/>
      <c r="CP687" s="30"/>
      <c r="CQ687" s="30"/>
      <c r="CR687" s="30"/>
      <c r="CS687" s="30"/>
      <c r="CT687" s="30"/>
      <c r="CU687" s="30"/>
      <c r="CV687" s="30"/>
      <c r="CW687" s="30"/>
      <c r="CX687" s="30"/>
      <c r="CY687" s="30"/>
      <c r="CZ687" s="30"/>
      <c r="DA687" s="30"/>
      <c r="DB687" s="30"/>
      <c r="DC687" s="30"/>
      <c r="DD687" s="30"/>
      <c r="DE687" s="30"/>
      <c r="DF687" s="30"/>
      <c r="DG687" s="30"/>
      <c r="DH687" s="30"/>
      <c r="DI687" s="30"/>
      <c r="DJ687" s="30"/>
      <c r="DK687" s="30"/>
      <c r="DL687" s="30"/>
      <c r="DM687" s="30"/>
      <c r="DN687" s="30"/>
      <c r="DO687" s="30"/>
      <c r="DP687" s="30"/>
      <c r="DQ687" s="30"/>
      <c r="DR687" s="30"/>
      <c r="DS687" s="30"/>
      <c r="DT687" s="30"/>
      <c r="DU687" s="30"/>
      <c r="DV687" s="30"/>
      <c r="DW687" s="30"/>
      <c r="DX687" s="30"/>
      <c r="DY687" s="30"/>
      <c r="DZ687" s="30"/>
      <c r="EA687" s="30"/>
      <c r="EB687" s="30"/>
      <c r="EC687" s="30"/>
      <c r="ED687" s="30"/>
      <c r="EE687" s="30"/>
      <c r="EF687" s="30"/>
      <c r="EG687" s="30"/>
      <c r="EH687" s="30"/>
      <c r="EI687" s="30"/>
      <c r="EJ687" s="30"/>
      <c r="EK687" s="30"/>
      <c r="EL687" s="30"/>
      <c r="EM687" s="30"/>
      <c r="EN687" s="30"/>
      <c r="EO687" s="30"/>
      <c r="EP687" s="30"/>
      <c r="EQ687" s="30"/>
      <c r="ER687" s="30"/>
      <c r="ES687" s="30"/>
      <c r="ET687" s="30"/>
      <c r="EU687" s="30"/>
      <c r="EV687" s="30"/>
      <c r="EW687" s="30"/>
      <c r="EX687" s="30"/>
      <c r="EY687" s="30"/>
      <c r="EZ687" s="30"/>
      <c r="FA687" s="30"/>
      <c r="FB687" s="30"/>
      <c r="FC687" s="30"/>
      <c r="FD687" s="30"/>
      <c r="FE687" s="30"/>
      <c r="FF687" s="30"/>
      <c r="FG687" s="30"/>
      <c r="FH687" s="30"/>
      <c r="FI687" s="30"/>
      <c r="FJ687" s="30"/>
      <c r="FK687" s="30"/>
      <c r="FL687" s="30"/>
      <c r="FM687" s="30"/>
      <c r="FN687" s="30"/>
      <c r="FO687" s="30"/>
      <c r="FP687" s="30"/>
      <c r="FQ687" s="30"/>
      <c r="FR687" s="30"/>
      <c r="FS687" s="30"/>
      <c r="FT687" s="30"/>
      <c r="FU687" s="30"/>
      <c r="FV687" s="30"/>
      <c r="FW687" s="30"/>
      <c r="FX687" s="30"/>
      <c r="FY687" s="30"/>
      <c r="FZ687" s="30"/>
      <c r="GA687" s="30"/>
      <c r="GB687" s="30"/>
      <c r="GC687" s="30"/>
      <c r="GD687" s="30"/>
      <c r="GE687" s="30"/>
      <c r="GF687" s="30"/>
      <c r="GG687" s="30"/>
      <c r="GH687" s="30"/>
      <c r="GI687" s="30"/>
      <c r="GJ687" s="30"/>
      <c r="GK687" s="30"/>
      <c r="GL687" s="30"/>
      <c r="GM687" s="30"/>
      <c r="GN687" s="30"/>
      <c r="GO687" s="30"/>
      <c r="GP687" s="30"/>
      <c r="GQ687" s="30"/>
      <c r="GR687" s="30"/>
      <c r="GS687" s="30"/>
      <c r="GT687" s="30"/>
      <c r="GU687" s="30"/>
      <c r="GV687" s="30"/>
      <c r="GW687" s="30"/>
      <c r="GX687" s="30"/>
      <c r="GY687" s="30"/>
      <c r="GZ687" s="30"/>
      <c r="HA687" s="30"/>
    </row>
    <row r="688" spans="1:209" s="32" customFormat="1" x14ac:dyDescent="0.25">
      <c r="A688" s="105"/>
      <c r="B688" s="113"/>
      <c r="C688" s="114"/>
      <c r="D688" s="19"/>
      <c r="E688" s="19"/>
      <c r="F688" s="19"/>
      <c r="G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  <c r="CE688" s="30"/>
      <c r="CF688" s="30"/>
      <c r="CG688" s="30"/>
      <c r="CH688" s="30"/>
      <c r="CI688" s="30"/>
      <c r="CJ688" s="30"/>
      <c r="CK688" s="30"/>
      <c r="CL688" s="30"/>
      <c r="CM688" s="30"/>
      <c r="CN688" s="30"/>
      <c r="CO688" s="30"/>
      <c r="CP688" s="30"/>
      <c r="CQ688" s="30"/>
      <c r="CR688" s="30"/>
      <c r="CS688" s="30"/>
      <c r="CT688" s="30"/>
      <c r="CU688" s="30"/>
      <c r="CV688" s="30"/>
      <c r="CW688" s="30"/>
      <c r="CX688" s="30"/>
      <c r="CY688" s="30"/>
      <c r="CZ688" s="30"/>
      <c r="DA688" s="30"/>
      <c r="DB688" s="30"/>
      <c r="DC688" s="30"/>
      <c r="DD688" s="30"/>
      <c r="DE688" s="30"/>
      <c r="DF688" s="30"/>
      <c r="DG688" s="30"/>
      <c r="DH688" s="30"/>
      <c r="DI688" s="30"/>
      <c r="DJ688" s="30"/>
      <c r="DK688" s="30"/>
      <c r="DL688" s="30"/>
      <c r="DM688" s="30"/>
      <c r="DN688" s="30"/>
      <c r="DO688" s="30"/>
      <c r="DP688" s="30"/>
      <c r="DQ688" s="30"/>
      <c r="DR688" s="30"/>
      <c r="DS688" s="30"/>
      <c r="DT688" s="30"/>
      <c r="DU688" s="30"/>
      <c r="DV688" s="30"/>
      <c r="DW688" s="30"/>
      <c r="DX688" s="30"/>
      <c r="DY688" s="30"/>
      <c r="DZ688" s="30"/>
      <c r="EA688" s="30"/>
      <c r="EB688" s="30"/>
      <c r="EC688" s="30"/>
      <c r="ED688" s="30"/>
      <c r="EE688" s="30"/>
      <c r="EF688" s="30"/>
      <c r="EG688" s="30"/>
      <c r="EH688" s="30"/>
      <c r="EI688" s="30"/>
      <c r="EJ688" s="30"/>
      <c r="EK688" s="30"/>
      <c r="EL688" s="30"/>
      <c r="EM688" s="30"/>
      <c r="EN688" s="30"/>
      <c r="EO688" s="30"/>
      <c r="EP688" s="30"/>
      <c r="EQ688" s="30"/>
      <c r="ER688" s="30"/>
      <c r="ES688" s="30"/>
      <c r="ET688" s="30"/>
      <c r="EU688" s="30"/>
      <c r="EV688" s="30"/>
      <c r="EW688" s="30"/>
      <c r="EX688" s="30"/>
      <c r="EY688" s="30"/>
      <c r="EZ688" s="30"/>
      <c r="FA688" s="30"/>
      <c r="FB688" s="30"/>
      <c r="FC688" s="30"/>
      <c r="FD688" s="30"/>
      <c r="FE688" s="30"/>
      <c r="FF688" s="30"/>
      <c r="FG688" s="30"/>
      <c r="FH688" s="30"/>
      <c r="FI688" s="30"/>
      <c r="FJ688" s="30"/>
      <c r="FK688" s="30"/>
      <c r="FL688" s="30"/>
      <c r="FM688" s="30"/>
      <c r="FN688" s="30"/>
      <c r="FO688" s="30"/>
      <c r="FP688" s="30"/>
      <c r="FQ688" s="30"/>
      <c r="FR688" s="30"/>
      <c r="FS688" s="30"/>
      <c r="FT688" s="30"/>
      <c r="FU688" s="30"/>
      <c r="FV688" s="30"/>
      <c r="FW688" s="30"/>
      <c r="FX688" s="30"/>
      <c r="FY688" s="30"/>
      <c r="FZ688" s="30"/>
      <c r="GA688" s="30"/>
      <c r="GB688" s="30"/>
      <c r="GC688" s="30"/>
      <c r="GD688" s="30"/>
      <c r="GE688" s="30"/>
      <c r="GF688" s="30"/>
      <c r="GG688" s="30"/>
      <c r="GH688" s="30"/>
      <c r="GI688" s="30"/>
      <c r="GJ688" s="30"/>
      <c r="GK688" s="30"/>
      <c r="GL688" s="30"/>
      <c r="GM688" s="30"/>
      <c r="GN688" s="30"/>
      <c r="GO688" s="30"/>
      <c r="GP688" s="30"/>
      <c r="GQ688" s="30"/>
      <c r="GR688" s="30"/>
      <c r="GS688" s="30"/>
      <c r="GT688" s="30"/>
      <c r="GU688" s="30"/>
      <c r="GV688" s="30"/>
      <c r="GW688" s="30"/>
      <c r="GX688" s="30"/>
      <c r="GY688" s="30"/>
      <c r="GZ688" s="30"/>
      <c r="HA688" s="30"/>
    </row>
    <row r="689" spans="1:209" s="32" customFormat="1" x14ac:dyDescent="0.25">
      <c r="A689" s="105"/>
      <c r="B689" s="113"/>
      <c r="C689" s="114"/>
      <c r="D689" s="19"/>
      <c r="E689" s="19"/>
      <c r="F689" s="19"/>
      <c r="G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  <c r="CE689" s="30"/>
      <c r="CF689" s="30"/>
      <c r="CG689" s="30"/>
      <c r="CH689" s="30"/>
      <c r="CI689" s="30"/>
      <c r="CJ689" s="30"/>
      <c r="CK689" s="30"/>
      <c r="CL689" s="30"/>
      <c r="CM689" s="30"/>
      <c r="CN689" s="30"/>
      <c r="CO689" s="30"/>
      <c r="CP689" s="30"/>
      <c r="CQ689" s="30"/>
      <c r="CR689" s="30"/>
      <c r="CS689" s="30"/>
      <c r="CT689" s="30"/>
      <c r="CU689" s="30"/>
      <c r="CV689" s="30"/>
      <c r="CW689" s="30"/>
      <c r="CX689" s="30"/>
      <c r="CY689" s="30"/>
      <c r="CZ689" s="30"/>
      <c r="DA689" s="30"/>
      <c r="DB689" s="30"/>
      <c r="DC689" s="30"/>
      <c r="DD689" s="30"/>
      <c r="DE689" s="30"/>
      <c r="DF689" s="30"/>
      <c r="DG689" s="30"/>
      <c r="DH689" s="30"/>
      <c r="DI689" s="30"/>
      <c r="DJ689" s="30"/>
      <c r="DK689" s="30"/>
      <c r="DL689" s="30"/>
      <c r="DM689" s="30"/>
      <c r="DN689" s="30"/>
      <c r="DO689" s="30"/>
      <c r="DP689" s="30"/>
      <c r="DQ689" s="30"/>
      <c r="DR689" s="30"/>
      <c r="DS689" s="30"/>
      <c r="DT689" s="30"/>
      <c r="DU689" s="30"/>
      <c r="DV689" s="30"/>
      <c r="DW689" s="30"/>
      <c r="DX689" s="30"/>
      <c r="DY689" s="30"/>
      <c r="DZ689" s="30"/>
      <c r="EA689" s="30"/>
      <c r="EB689" s="30"/>
      <c r="EC689" s="30"/>
      <c r="ED689" s="30"/>
      <c r="EE689" s="30"/>
      <c r="EF689" s="30"/>
      <c r="EG689" s="30"/>
      <c r="EH689" s="30"/>
      <c r="EI689" s="30"/>
      <c r="EJ689" s="30"/>
      <c r="EK689" s="30"/>
      <c r="EL689" s="30"/>
      <c r="EM689" s="30"/>
      <c r="EN689" s="30"/>
      <c r="EO689" s="30"/>
      <c r="EP689" s="30"/>
      <c r="EQ689" s="30"/>
      <c r="ER689" s="30"/>
      <c r="ES689" s="30"/>
      <c r="ET689" s="30"/>
      <c r="EU689" s="30"/>
      <c r="EV689" s="30"/>
      <c r="EW689" s="30"/>
      <c r="EX689" s="30"/>
      <c r="EY689" s="30"/>
      <c r="EZ689" s="30"/>
      <c r="FA689" s="30"/>
      <c r="FB689" s="30"/>
      <c r="FC689" s="30"/>
      <c r="FD689" s="30"/>
      <c r="FE689" s="30"/>
      <c r="FF689" s="30"/>
      <c r="FG689" s="30"/>
      <c r="FH689" s="30"/>
      <c r="FI689" s="30"/>
      <c r="FJ689" s="30"/>
      <c r="FK689" s="30"/>
      <c r="FL689" s="30"/>
      <c r="FM689" s="30"/>
      <c r="FN689" s="30"/>
      <c r="FO689" s="30"/>
      <c r="FP689" s="30"/>
      <c r="FQ689" s="30"/>
      <c r="FR689" s="30"/>
      <c r="FS689" s="30"/>
      <c r="FT689" s="30"/>
      <c r="FU689" s="30"/>
      <c r="FV689" s="30"/>
      <c r="FW689" s="30"/>
      <c r="FX689" s="30"/>
      <c r="FY689" s="30"/>
      <c r="FZ689" s="30"/>
      <c r="GA689" s="30"/>
      <c r="GB689" s="30"/>
      <c r="GC689" s="30"/>
      <c r="GD689" s="30"/>
      <c r="GE689" s="30"/>
      <c r="GF689" s="30"/>
      <c r="GG689" s="30"/>
      <c r="GH689" s="30"/>
      <c r="GI689" s="30"/>
      <c r="GJ689" s="30"/>
      <c r="GK689" s="30"/>
      <c r="GL689" s="30"/>
      <c r="GM689" s="30"/>
      <c r="GN689" s="30"/>
      <c r="GO689" s="30"/>
      <c r="GP689" s="30"/>
      <c r="GQ689" s="30"/>
      <c r="GR689" s="30"/>
      <c r="GS689" s="30"/>
      <c r="GT689" s="30"/>
      <c r="GU689" s="30"/>
      <c r="GV689" s="30"/>
      <c r="GW689" s="30"/>
      <c r="GX689" s="30"/>
      <c r="GY689" s="30"/>
      <c r="GZ689" s="30"/>
      <c r="HA689" s="30"/>
    </row>
    <row r="690" spans="1:209" s="32" customFormat="1" x14ac:dyDescent="0.25">
      <c r="A690" s="105"/>
      <c r="B690" s="113"/>
      <c r="C690" s="114"/>
      <c r="D690" s="19"/>
      <c r="E690" s="19"/>
      <c r="F690" s="19"/>
      <c r="G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  <c r="CE690" s="30"/>
      <c r="CF690" s="30"/>
      <c r="CG690" s="30"/>
      <c r="CH690" s="30"/>
      <c r="CI690" s="30"/>
      <c r="CJ690" s="30"/>
      <c r="CK690" s="30"/>
      <c r="CL690" s="30"/>
      <c r="CM690" s="30"/>
      <c r="CN690" s="30"/>
      <c r="CO690" s="30"/>
      <c r="CP690" s="30"/>
      <c r="CQ690" s="30"/>
      <c r="CR690" s="30"/>
      <c r="CS690" s="30"/>
      <c r="CT690" s="30"/>
      <c r="CU690" s="30"/>
      <c r="CV690" s="30"/>
      <c r="CW690" s="30"/>
      <c r="CX690" s="30"/>
      <c r="CY690" s="30"/>
      <c r="CZ690" s="30"/>
      <c r="DA690" s="30"/>
      <c r="DB690" s="30"/>
      <c r="DC690" s="30"/>
      <c r="DD690" s="30"/>
      <c r="DE690" s="30"/>
      <c r="DF690" s="30"/>
      <c r="DG690" s="30"/>
      <c r="DH690" s="30"/>
      <c r="DI690" s="30"/>
      <c r="DJ690" s="30"/>
      <c r="DK690" s="30"/>
      <c r="DL690" s="30"/>
      <c r="DM690" s="30"/>
      <c r="DN690" s="30"/>
      <c r="DO690" s="30"/>
      <c r="DP690" s="30"/>
      <c r="DQ690" s="30"/>
      <c r="DR690" s="30"/>
      <c r="DS690" s="30"/>
      <c r="DT690" s="30"/>
      <c r="DU690" s="30"/>
      <c r="DV690" s="30"/>
      <c r="DW690" s="30"/>
      <c r="DX690" s="30"/>
      <c r="DY690" s="30"/>
      <c r="DZ690" s="30"/>
      <c r="EA690" s="30"/>
      <c r="EB690" s="30"/>
      <c r="EC690" s="30"/>
      <c r="ED690" s="30"/>
      <c r="EE690" s="30"/>
      <c r="EF690" s="30"/>
      <c r="EG690" s="30"/>
      <c r="EH690" s="30"/>
      <c r="EI690" s="30"/>
      <c r="EJ690" s="30"/>
      <c r="EK690" s="30"/>
      <c r="EL690" s="30"/>
      <c r="EM690" s="30"/>
      <c r="EN690" s="30"/>
      <c r="EO690" s="30"/>
      <c r="EP690" s="30"/>
      <c r="EQ690" s="30"/>
      <c r="ER690" s="30"/>
      <c r="ES690" s="30"/>
      <c r="ET690" s="30"/>
      <c r="EU690" s="30"/>
      <c r="EV690" s="30"/>
      <c r="EW690" s="30"/>
      <c r="EX690" s="30"/>
      <c r="EY690" s="30"/>
      <c r="EZ690" s="30"/>
      <c r="FA690" s="30"/>
      <c r="FB690" s="30"/>
      <c r="FC690" s="30"/>
      <c r="FD690" s="30"/>
      <c r="FE690" s="30"/>
      <c r="FF690" s="30"/>
      <c r="FG690" s="30"/>
      <c r="FH690" s="30"/>
      <c r="FI690" s="30"/>
      <c r="FJ690" s="30"/>
      <c r="FK690" s="30"/>
      <c r="FL690" s="30"/>
      <c r="FM690" s="30"/>
      <c r="FN690" s="30"/>
      <c r="FO690" s="30"/>
      <c r="FP690" s="30"/>
      <c r="FQ690" s="30"/>
      <c r="FR690" s="30"/>
      <c r="FS690" s="30"/>
      <c r="FT690" s="30"/>
      <c r="FU690" s="30"/>
      <c r="FV690" s="30"/>
      <c r="FW690" s="30"/>
      <c r="FX690" s="30"/>
      <c r="FY690" s="30"/>
      <c r="FZ690" s="30"/>
      <c r="GA690" s="30"/>
      <c r="GB690" s="30"/>
      <c r="GC690" s="30"/>
      <c r="GD690" s="30"/>
      <c r="GE690" s="30"/>
      <c r="GF690" s="30"/>
      <c r="GG690" s="30"/>
      <c r="GH690" s="30"/>
      <c r="GI690" s="30"/>
      <c r="GJ690" s="30"/>
      <c r="GK690" s="30"/>
      <c r="GL690" s="30"/>
      <c r="GM690" s="30"/>
      <c r="GN690" s="30"/>
      <c r="GO690" s="30"/>
      <c r="GP690" s="30"/>
      <c r="GQ690" s="30"/>
      <c r="GR690" s="30"/>
      <c r="GS690" s="30"/>
      <c r="GT690" s="30"/>
      <c r="GU690" s="30"/>
      <c r="GV690" s="30"/>
      <c r="GW690" s="30"/>
      <c r="GX690" s="30"/>
      <c r="GY690" s="30"/>
      <c r="GZ690" s="30"/>
      <c r="HA690" s="30"/>
    </row>
    <row r="691" spans="1:209" s="32" customFormat="1" x14ac:dyDescent="0.25">
      <c r="A691" s="105"/>
      <c r="B691" s="113"/>
      <c r="C691" s="114"/>
      <c r="D691" s="19"/>
      <c r="E691" s="19"/>
      <c r="F691" s="19"/>
      <c r="G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  <c r="BR691" s="30"/>
      <c r="BS691" s="30"/>
      <c r="BT691" s="30"/>
      <c r="BU691" s="30"/>
      <c r="BV691" s="30"/>
      <c r="BW691" s="30"/>
      <c r="BX691" s="30"/>
      <c r="BY691" s="30"/>
      <c r="BZ691" s="30"/>
      <c r="CA691" s="30"/>
      <c r="CB691" s="30"/>
      <c r="CC691" s="30"/>
      <c r="CD691" s="30"/>
      <c r="CE691" s="30"/>
      <c r="CF691" s="30"/>
      <c r="CG691" s="30"/>
      <c r="CH691" s="30"/>
      <c r="CI691" s="30"/>
      <c r="CJ691" s="30"/>
      <c r="CK691" s="30"/>
      <c r="CL691" s="30"/>
      <c r="CM691" s="30"/>
      <c r="CN691" s="30"/>
      <c r="CO691" s="30"/>
      <c r="CP691" s="30"/>
      <c r="CQ691" s="30"/>
      <c r="CR691" s="30"/>
      <c r="CS691" s="30"/>
      <c r="CT691" s="30"/>
      <c r="CU691" s="30"/>
      <c r="CV691" s="30"/>
      <c r="CW691" s="30"/>
      <c r="CX691" s="30"/>
      <c r="CY691" s="30"/>
      <c r="CZ691" s="30"/>
      <c r="DA691" s="30"/>
      <c r="DB691" s="30"/>
      <c r="DC691" s="30"/>
      <c r="DD691" s="30"/>
      <c r="DE691" s="30"/>
      <c r="DF691" s="30"/>
      <c r="DG691" s="30"/>
      <c r="DH691" s="30"/>
      <c r="DI691" s="30"/>
      <c r="DJ691" s="30"/>
      <c r="DK691" s="30"/>
      <c r="DL691" s="30"/>
      <c r="DM691" s="30"/>
      <c r="DN691" s="30"/>
      <c r="DO691" s="30"/>
      <c r="DP691" s="30"/>
      <c r="DQ691" s="30"/>
      <c r="DR691" s="30"/>
      <c r="DS691" s="30"/>
      <c r="DT691" s="30"/>
      <c r="DU691" s="30"/>
      <c r="DV691" s="30"/>
      <c r="DW691" s="30"/>
      <c r="DX691" s="30"/>
      <c r="DY691" s="30"/>
      <c r="DZ691" s="30"/>
      <c r="EA691" s="30"/>
      <c r="EB691" s="30"/>
      <c r="EC691" s="30"/>
      <c r="ED691" s="30"/>
      <c r="EE691" s="30"/>
      <c r="EF691" s="30"/>
      <c r="EG691" s="30"/>
      <c r="EH691" s="30"/>
      <c r="EI691" s="30"/>
      <c r="EJ691" s="30"/>
      <c r="EK691" s="30"/>
      <c r="EL691" s="30"/>
      <c r="EM691" s="30"/>
      <c r="EN691" s="30"/>
      <c r="EO691" s="30"/>
      <c r="EP691" s="30"/>
      <c r="EQ691" s="30"/>
      <c r="ER691" s="30"/>
      <c r="ES691" s="30"/>
      <c r="ET691" s="30"/>
      <c r="EU691" s="30"/>
      <c r="EV691" s="30"/>
      <c r="EW691" s="30"/>
      <c r="EX691" s="30"/>
      <c r="EY691" s="30"/>
      <c r="EZ691" s="30"/>
      <c r="FA691" s="30"/>
      <c r="FB691" s="30"/>
      <c r="FC691" s="30"/>
      <c r="FD691" s="30"/>
      <c r="FE691" s="30"/>
      <c r="FF691" s="30"/>
      <c r="FG691" s="30"/>
      <c r="FH691" s="30"/>
      <c r="FI691" s="30"/>
      <c r="FJ691" s="30"/>
      <c r="FK691" s="30"/>
      <c r="FL691" s="30"/>
      <c r="FM691" s="30"/>
      <c r="FN691" s="30"/>
      <c r="FO691" s="30"/>
      <c r="FP691" s="30"/>
      <c r="FQ691" s="30"/>
      <c r="FR691" s="30"/>
      <c r="FS691" s="30"/>
      <c r="FT691" s="30"/>
      <c r="FU691" s="30"/>
      <c r="FV691" s="30"/>
      <c r="FW691" s="30"/>
      <c r="FX691" s="30"/>
      <c r="FY691" s="30"/>
      <c r="FZ691" s="30"/>
      <c r="GA691" s="30"/>
      <c r="GB691" s="30"/>
      <c r="GC691" s="30"/>
      <c r="GD691" s="30"/>
      <c r="GE691" s="30"/>
      <c r="GF691" s="30"/>
      <c r="GG691" s="30"/>
      <c r="GH691" s="30"/>
      <c r="GI691" s="30"/>
      <c r="GJ691" s="30"/>
      <c r="GK691" s="30"/>
      <c r="GL691" s="30"/>
      <c r="GM691" s="30"/>
      <c r="GN691" s="30"/>
      <c r="GO691" s="30"/>
      <c r="GP691" s="30"/>
      <c r="GQ691" s="30"/>
      <c r="GR691" s="30"/>
      <c r="GS691" s="30"/>
      <c r="GT691" s="30"/>
      <c r="GU691" s="30"/>
      <c r="GV691" s="30"/>
      <c r="GW691" s="30"/>
      <c r="GX691" s="30"/>
      <c r="GY691" s="30"/>
      <c r="GZ691" s="30"/>
      <c r="HA691" s="30"/>
    </row>
    <row r="692" spans="1:209" s="32" customFormat="1" x14ac:dyDescent="0.25">
      <c r="A692" s="105"/>
      <c r="B692" s="113"/>
      <c r="C692" s="114"/>
      <c r="D692" s="19"/>
      <c r="E692" s="19"/>
      <c r="F692" s="19"/>
      <c r="G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  <c r="BR692" s="30"/>
      <c r="BS692" s="30"/>
      <c r="BT692" s="30"/>
      <c r="BU692" s="30"/>
      <c r="BV692" s="30"/>
      <c r="BW692" s="30"/>
      <c r="BX692" s="30"/>
      <c r="BY692" s="30"/>
      <c r="BZ692" s="30"/>
      <c r="CA692" s="30"/>
      <c r="CB692" s="30"/>
      <c r="CC692" s="30"/>
      <c r="CD692" s="30"/>
      <c r="CE692" s="30"/>
      <c r="CF692" s="30"/>
      <c r="CG692" s="30"/>
      <c r="CH692" s="30"/>
      <c r="CI692" s="30"/>
      <c r="CJ692" s="30"/>
      <c r="CK692" s="30"/>
      <c r="CL692" s="30"/>
      <c r="CM692" s="30"/>
      <c r="CN692" s="30"/>
      <c r="CO692" s="30"/>
      <c r="CP692" s="30"/>
      <c r="CQ692" s="30"/>
      <c r="CR692" s="30"/>
      <c r="CS692" s="30"/>
      <c r="CT692" s="30"/>
      <c r="CU692" s="30"/>
      <c r="CV692" s="30"/>
      <c r="CW692" s="30"/>
      <c r="CX692" s="30"/>
      <c r="CY692" s="30"/>
      <c r="CZ692" s="30"/>
      <c r="DA692" s="30"/>
      <c r="DB692" s="30"/>
      <c r="DC692" s="30"/>
      <c r="DD692" s="30"/>
      <c r="DE692" s="30"/>
      <c r="DF692" s="30"/>
      <c r="DG692" s="30"/>
      <c r="DH692" s="30"/>
      <c r="DI692" s="30"/>
      <c r="DJ692" s="30"/>
      <c r="DK692" s="30"/>
      <c r="DL692" s="30"/>
      <c r="DM692" s="30"/>
      <c r="DN692" s="30"/>
      <c r="DO692" s="30"/>
      <c r="DP692" s="30"/>
      <c r="DQ692" s="30"/>
      <c r="DR692" s="30"/>
      <c r="DS692" s="30"/>
      <c r="DT692" s="30"/>
      <c r="DU692" s="30"/>
      <c r="DV692" s="30"/>
      <c r="DW692" s="30"/>
      <c r="DX692" s="30"/>
      <c r="DY692" s="30"/>
      <c r="DZ692" s="30"/>
      <c r="EA692" s="30"/>
      <c r="EB692" s="30"/>
      <c r="EC692" s="30"/>
      <c r="ED692" s="30"/>
      <c r="EE692" s="30"/>
      <c r="EF692" s="30"/>
      <c r="EG692" s="30"/>
      <c r="EH692" s="30"/>
      <c r="EI692" s="30"/>
      <c r="EJ692" s="30"/>
      <c r="EK692" s="30"/>
      <c r="EL692" s="30"/>
      <c r="EM692" s="30"/>
      <c r="EN692" s="30"/>
      <c r="EO692" s="30"/>
      <c r="EP692" s="30"/>
      <c r="EQ692" s="30"/>
      <c r="ER692" s="30"/>
      <c r="ES692" s="30"/>
      <c r="ET692" s="30"/>
      <c r="EU692" s="30"/>
      <c r="EV692" s="30"/>
      <c r="EW692" s="30"/>
      <c r="EX692" s="30"/>
      <c r="EY692" s="30"/>
      <c r="EZ692" s="30"/>
      <c r="FA692" s="30"/>
      <c r="FB692" s="30"/>
      <c r="FC692" s="30"/>
      <c r="FD692" s="30"/>
      <c r="FE692" s="30"/>
      <c r="FF692" s="30"/>
      <c r="FG692" s="30"/>
      <c r="FH692" s="30"/>
      <c r="FI692" s="30"/>
      <c r="FJ692" s="30"/>
      <c r="FK692" s="30"/>
      <c r="FL692" s="30"/>
      <c r="FM692" s="30"/>
      <c r="FN692" s="30"/>
      <c r="FO692" s="30"/>
      <c r="FP692" s="30"/>
      <c r="FQ692" s="30"/>
      <c r="FR692" s="30"/>
      <c r="FS692" s="30"/>
      <c r="FT692" s="30"/>
      <c r="FU692" s="30"/>
      <c r="FV692" s="30"/>
      <c r="FW692" s="30"/>
      <c r="FX692" s="30"/>
      <c r="FY692" s="30"/>
      <c r="FZ692" s="30"/>
      <c r="GA692" s="30"/>
      <c r="GB692" s="30"/>
      <c r="GC692" s="30"/>
      <c r="GD692" s="30"/>
      <c r="GE692" s="30"/>
      <c r="GF692" s="30"/>
      <c r="GG692" s="30"/>
      <c r="GH692" s="30"/>
      <c r="GI692" s="30"/>
      <c r="GJ692" s="30"/>
      <c r="GK692" s="30"/>
      <c r="GL692" s="30"/>
      <c r="GM692" s="30"/>
      <c r="GN692" s="30"/>
      <c r="GO692" s="30"/>
      <c r="GP692" s="30"/>
      <c r="GQ692" s="30"/>
      <c r="GR692" s="30"/>
      <c r="GS692" s="30"/>
      <c r="GT692" s="30"/>
      <c r="GU692" s="30"/>
      <c r="GV692" s="30"/>
      <c r="GW692" s="30"/>
      <c r="GX692" s="30"/>
      <c r="GY692" s="30"/>
      <c r="GZ692" s="30"/>
      <c r="HA692" s="30"/>
    </row>
    <row r="693" spans="1:209" s="32" customFormat="1" x14ac:dyDescent="0.25">
      <c r="A693" s="105"/>
      <c r="B693" s="113"/>
      <c r="C693" s="114"/>
      <c r="D693" s="19"/>
      <c r="E693" s="19"/>
      <c r="F693" s="19"/>
      <c r="G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0"/>
      <c r="BX693" s="30"/>
      <c r="BY693" s="30"/>
      <c r="BZ693" s="30"/>
      <c r="CA693" s="30"/>
      <c r="CB693" s="30"/>
      <c r="CC693" s="30"/>
      <c r="CD693" s="30"/>
      <c r="CE693" s="30"/>
      <c r="CF693" s="30"/>
      <c r="CG693" s="30"/>
      <c r="CH693" s="30"/>
      <c r="CI693" s="30"/>
      <c r="CJ693" s="30"/>
      <c r="CK693" s="30"/>
      <c r="CL693" s="30"/>
      <c r="CM693" s="30"/>
      <c r="CN693" s="30"/>
      <c r="CO693" s="30"/>
      <c r="CP693" s="30"/>
      <c r="CQ693" s="30"/>
      <c r="CR693" s="30"/>
      <c r="CS693" s="30"/>
      <c r="CT693" s="30"/>
      <c r="CU693" s="30"/>
      <c r="CV693" s="30"/>
      <c r="CW693" s="30"/>
      <c r="CX693" s="30"/>
      <c r="CY693" s="30"/>
      <c r="CZ693" s="30"/>
      <c r="DA693" s="30"/>
      <c r="DB693" s="30"/>
      <c r="DC693" s="30"/>
      <c r="DD693" s="30"/>
      <c r="DE693" s="30"/>
      <c r="DF693" s="30"/>
      <c r="DG693" s="30"/>
      <c r="DH693" s="30"/>
      <c r="DI693" s="30"/>
      <c r="DJ693" s="30"/>
      <c r="DK693" s="30"/>
      <c r="DL693" s="30"/>
      <c r="DM693" s="30"/>
      <c r="DN693" s="30"/>
      <c r="DO693" s="30"/>
      <c r="DP693" s="30"/>
      <c r="DQ693" s="30"/>
      <c r="DR693" s="30"/>
      <c r="DS693" s="30"/>
      <c r="DT693" s="30"/>
      <c r="DU693" s="30"/>
      <c r="DV693" s="30"/>
      <c r="DW693" s="30"/>
      <c r="DX693" s="30"/>
      <c r="DY693" s="30"/>
      <c r="DZ693" s="30"/>
      <c r="EA693" s="30"/>
      <c r="EB693" s="30"/>
      <c r="EC693" s="30"/>
      <c r="ED693" s="30"/>
      <c r="EE693" s="30"/>
      <c r="EF693" s="30"/>
      <c r="EG693" s="30"/>
      <c r="EH693" s="30"/>
      <c r="EI693" s="30"/>
      <c r="EJ693" s="30"/>
      <c r="EK693" s="30"/>
      <c r="EL693" s="30"/>
      <c r="EM693" s="30"/>
      <c r="EN693" s="30"/>
      <c r="EO693" s="30"/>
      <c r="EP693" s="30"/>
      <c r="EQ693" s="30"/>
      <c r="ER693" s="30"/>
      <c r="ES693" s="30"/>
      <c r="ET693" s="30"/>
      <c r="EU693" s="30"/>
      <c r="EV693" s="30"/>
      <c r="EW693" s="30"/>
      <c r="EX693" s="30"/>
      <c r="EY693" s="30"/>
      <c r="EZ693" s="30"/>
      <c r="FA693" s="30"/>
      <c r="FB693" s="30"/>
      <c r="FC693" s="30"/>
      <c r="FD693" s="30"/>
      <c r="FE693" s="30"/>
      <c r="FF693" s="30"/>
      <c r="FG693" s="30"/>
      <c r="FH693" s="30"/>
      <c r="FI693" s="30"/>
      <c r="FJ693" s="30"/>
      <c r="FK693" s="30"/>
      <c r="FL693" s="30"/>
      <c r="FM693" s="30"/>
      <c r="FN693" s="30"/>
      <c r="FO693" s="30"/>
      <c r="FP693" s="30"/>
      <c r="FQ693" s="30"/>
      <c r="FR693" s="30"/>
      <c r="FS693" s="30"/>
      <c r="FT693" s="30"/>
      <c r="FU693" s="30"/>
      <c r="FV693" s="30"/>
      <c r="FW693" s="30"/>
      <c r="FX693" s="30"/>
      <c r="FY693" s="30"/>
      <c r="FZ693" s="30"/>
      <c r="GA693" s="30"/>
      <c r="GB693" s="30"/>
      <c r="GC693" s="30"/>
      <c r="GD693" s="30"/>
      <c r="GE693" s="30"/>
      <c r="GF693" s="30"/>
      <c r="GG693" s="30"/>
      <c r="GH693" s="30"/>
      <c r="GI693" s="30"/>
      <c r="GJ693" s="30"/>
      <c r="GK693" s="30"/>
      <c r="GL693" s="30"/>
      <c r="GM693" s="30"/>
      <c r="GN693" s="30"/>
      <c r="GO693" s="30"/>
      <c r="GP693" s="30"/>
      <c r="GQ693" s="30"/>
      <c r="GR693" s="30"/>
      <c r="GS693" s="30"/>
      <c r="GT693" s="30"/>
      <c r="GU693" s="30"/>
      <c r="GV693" s="30"/>
      <c r="GW693" s="30"/>
      <c r="GX693" s="30"/>
      <c r="GY693" s="30"/>
      <c r="GZ693" s="30"/>
      <c r="HA693" s="30"/>
    </row>
    <row r="694" spans="1:209" s="32" customFormat="1" x14ac:dyDescent="0.25">
      <c r="A694" s="105"/>
      <c r="B694" s="113"/>
      <c r="C694" s="114"/>
      <c r="D694" s="19"/>
      <c r="E694" s="19"/>
      <c r="F694" s="19"/>
      <c r="G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0"/>
      <c r="BX694" s="30"/>
      <c r="BY694" s="30"/>
      <c r="BZ694" s="30"/>
      <c r="CA694" s="30"/>
      <c r="CB694" s="30"/>
      <c r="CC694" s="30"/>
      <c r="CD694" s="30"/>
      <c r="CE694" s="30"/>
      <c r="CF694" s="30"/>
      <c r="CG694" s="30"/>
      <c r="CH694" s="30"/>
      <c r="CI694" s="30"/>
      <c r="CJ694" s="30"/>
      <c r="CK694" s="30"/>
      <c r="CL694" s="30"/>
      <c r="CM694" s="30"/>
      <c r="CN694" s="30"/>
      <c r="CO694" s="30"/>
      <c r="CP694" s="30"/>
      <c r="CQ694" s="30"/>
      <c r="CR694" s="30"/>
      <c r="CS694" s="30"/>
      <c r="CT694" s="30"/>
      <c r="CU694" s="30"/>
      <c r="CV694" s="30"/>
      <c r="CW694" s="30"/>
      <c r="CX694" s="30"/>
      <c r="CY694" s="30"/>
      <c r="CZ694" s="30"/>
      <c r="DA694" s="30"/>
      <c r="DB694" s="30"/>
      <c r="DC694" s="30"/>
      <c r="DD694" s="30"/>
      <c r="DE694" s="30"/>
      <c r="DF694" s="30"/>
      <c r="DG694" s="30"/>
      <c r="DH694" s="30"/>
      <c r="DI694" s="30"/>
      <c r="DJ694" s="30"/>
      <c r="DK694" s="30"/>
      <c r="DL694" s="30"/>
      <c r="DM694" s="30"/>
      <c r="DN694" s="30"/>
      <c r="DO694" s="30"/>
      <c r="DP694" s="30"/>
      <c r="DQ694" s="30"/>
      <c r="DR694" s="30"/>
      <c r="DS694" s="30"/>
      <c r="DT694" s="30"/>
      <c r="DU694" s="30"/>
      <c r="DV694" s="30"/>
      <c r="DW694" s="30"/>
      <c r="DX694" s="30"/>
      <c r="DY694" s="30"/>
      <c r="DZ694" s="30"/>
      <c r="EA694" s="30"/>
      <c r="EB694" s="30"/>
      <c r="EC694" s="30"/>
      <c r="ED694" s="30"/>
      <c r="EE694" s="30"/>
      <c r="EF694" s="30"/>
      <c r="EG694" s="30"/>
      <c r="EH694" s="30"/>
      <c r="EI694" s="30"/>
      <c r="EJ694" s="30"/>
      <c r="EK694" s="30"/>
      <c r="EL694" s="30"/>
      <c r="EM694" s="30"/>
      <c r="EN694" s="30"/>
      <c r="EO694" s="30"/>
      <c r="EP694" s="30"/>
      <c r="EQ694" s="30"/>
      <c r="ER694" s="30"/>
      <c r="ES694" s="30"/>
      <c r="ET694" s="30"/>
      <c r="EU694" s="30"/>
      <c r="EV694" s="30"/>
      <c r="EW694" s="30"/>
      <c r="EX694" s="30"/>
      <c r="EY694" s="30"/>
      <c r="EZ694" s="30"/>
      <c r="FA694" s="30"/>
      <c r="FB694" s="30"/>
      <c r="FC694" s="30"/>
      <c r="FD694" s="30"/>
      <c r="FE694" s="30"/>
      <c r="FF694" s="30"/>
      <c r="FG694" s="30"/>
      <c r="FH694" s="30"/>
      <c r="FI694" s="30"/>
      <c r="FJ694" s="30"/>
      <c r="FK694" s="30"/>
      <c r="FL694" s="30"/>
      <c r="FM694" s="30"/>
      <c r="FN694" s="30"/>
      <c r="FO694" s="30"/>
      <c r="FP694" s="30"/>
      <c r="FQ694" s="30"/>
      <c r="FR694" s="30"/>
      <c r="FS694" s="30"/>
      <c r="FT694" s="30"/>
      <c r="FU694" s="30"/>
      <c r="FV694" s="30"/>
      <c r="FW694" s="30"/>
      <c r="FX694" s="30"/>
      <c r="FY694" s="30"/>
      <c r="FZ694" s="30"/>
      <c r="GA694" s="30"/>
      <c r="GB694" s="30"/>
      <c r="GC694" s="30"/>
      <c r="GD694" s="30"/>
      <c r="GE694" s="30"/>
      <c r="GF694" s="30"/>
      <c r="GG694" s="30"/>
      <c r="GH694" s="30"/>
      <c r="GI694" s="30"/>
      <c r="GJ694" s="30"/>
      <c r="GK694" s="30"/>
      <c r="GL694" s="30"/>
      <c r="GM694" s="30"/>
      <c r="GN694" s="30"/>
      <c r="GO694" s="30"/>
      <c r="GP694" s="30"/>
      <c r="GQ694" s="30"/>
      <c r="GR694" s="30"/>
      <c r="GS694" s="30"/>
      <c r="GT694" s="30"/>
      <c r="GU694" s="30"/>
      <c r="GV694" s="30"/>
      <c r="GW694" s="30"/>
      <c r="GX694" s="30"/>
      <c r="GY694" s="30"/>
      <c r="GZ694" s="30"/>
      <c r="HA694" s="30"/>
    </row>
    <row r="695" spans="1:209" s="32" customFormat="1" x14ac:dyDescent="0.25">
      <c r="A695" s="105"/>
      <c r="B695" s="113"/>
      <c r="C695" s="114"/>
      <c r="D695" s="19"/>
      <c r="E695" s="19"/>
      <c r="F695" s="19"/>
      <c r="G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  <c r="BR695" s="30"/>
      <c r="BS695" s="30"/>
      <c r="BT695" s="30"/>
      <c r="BU695" s="30"/>
      <c r="BV695" s="30"/>
      <c r="BW695" s="30"/>
      <c r="BX695" s="30"/>
      <c r="BY695" s="30"/>
      <c r="BZ695" s="30"/>
      <c r="CA695" s="30"/>
      <c r="CB695" s="30"/>
      <c r="CC695" s="30"/>
      <c r="CD695" s="30"/>
      <c r="CE695" s="30"/>
      <c r="CF695" s="30"/>
      <c r="CG695" s="30"/>
      <c r="CH695" s="30"/>
      <c r="CI695" s="30"/>
      <c r="CJ695" s="30"/>
      <c r="CK695" s="30"/>
      <c r="CL695" s="30"/>
      <c r="CM695" s="30"/>
      <c r="CN695" s="30"/>
      <c r="CO695" s="30"/>
      <c r="CP695" s="30"/>
      <c r="CQ695" s="30"/>
      <c r="CR695" s="30"/>
      <c r="CS695" s="30"/>
      <c r="CT695" s="30"/>
      <c r="CU695" s="30"/>
      <c r="CV695" s="30"/>
      <c r="CW695" s="30"/>
      <c r="CX695" s="30"/>
      <c r="CY695" s="30"/>
      <c r="CZ695" s="30"/>
      <c r="DA695" s="30"/>
      <c r="DB695" s="30"/>
      <c r="DC695" s="30"/>
      <c r="DD695" s="30"/>
      <c r="DE695" s="30"/>
      <c r="DF695" s="30"/>
      <c r="DG695" s="30"/>
      <c r="DH695" s="30"/>
      <c r="DI695" s="30"/>
      <c r="DJ695" s="30"/>
      <c r="DK695" s="30"/>
      <c r="DL695" s="30"/>
      <c r="DM695" s="30"/>
      <c r="DN695" s="30"/>
      <c r="DO695" s="30"/>
      <c r="DP695" s="30"/>
      <c r="DQ695" s="30"/>
      <c r="DR695" s="30"/>
      <c r="DS695" s="30"/>
      <c r="DT695" s="30"/>
      <c r="DU695" s="30"/>
      <c r="DV695" s="30"/>
      <c r="DW695" s="30"/>
      <c r="DX695" s="30"/>
      <c r="DY695" s="30"/>
      <c r="DZ695" s="30"/>
      <c r="EA695" s="30"/>
      <c r="EB695" s="30"/>
      <c r="EC695" s="30"/>
      <c r="ED695" s="30"/>
      <c r="EE695" s="30"/>
      <c r="EF695" s="30"/>
      <c r="EG695" s="30"/>
      <c r="EH695" s="30"/>
      <c r="EI695" s="30"/>
      <c r="EJ695" s="30"/>
      <c r="EK695" s="30"/>
      <c r="EL695" s="30"/>
      <c r="EM695" s="30"/>
      <c r="EN695" s="30"/>
      <c r="EO695" s="30"/>
      <c r="EP695" s="30"/>
      <c r="EQ695" s="30"/>
      <c r="ER695" s="30"/>
      <c r="ES695" s="30"/>
      <c r="ET695" s="30"/>
      <c r="EU695" s="30"/>
      <c r="EV695" s="30"/>
      <c r="EW695" s="30"/>
      <c r="EX695" s="30"/>
      <c r="EY695" s="30"/>
      <c r="EZ695" s="30"/>
      <c r="FA695" s="30"/>
      <c r="FB695" s="30"/>
      <c r="FC695" s="30"/>
      <c r="FD695" s="30"/>
      <c r="FE695" s="30"/>
      <c r="FF695" s="30"/>
      <c r="FG695" s="30"/>
      <c r="FH695" s="30"/>
      <c r="FI695" s="30"/>
      <c r="FJ695" s="30"/>
      <c r="FK695" s="30"/>
      <c r="FL695" s="30"/>
      <c r="FM695" s="30"/>
      <c r="FN695" s="30"/>
      <c r="FO695" s="30"/>
      <c r="FP695" s="30"/>
      <c r="FQ695" s="30"/>
      <c r="FR695" s="30"/>
      <c r="FS695" s="30"/>
      <c r="FT695" s="30"/>
      <c r="FU695" s="30"/>
      <c r="FV695" s="30"/>
      <c r="FW695" s="30"/>
      <c r="FX695" s="30"/>
      <c r="FY695" s="30"/>
      <c r="FZ695" s="30"/>
      <c r="GA695" s="30"/>
      <c r="GB695" s="30"/>
      <c r="GC695" s="30"/>
      <c r="GD695" s="30"/>
      <c r="GE695" s="30"/>
      <c r="GF695" s="30"/>
      <c r="GG695" s="30"/>
      <c r="GH695" s="30"/>
      <c r="GI695" s="30"/>
      <c r="GJ695" s="30"/>
      <c r="GK695" s="30"/>
      <c r="GL695" s="30"/>
      <c r="GM695" s="30"/>
      <c r="GN695" s="30"/>
      <c r="GO695" s="30"/>
      <c r="GP695" s="30"/>
      <c r="GQ695" s="30"/>
      <c r="GR695" s="30"/>
      <c r="GS695" s="30"/>
      <c r="GT695" s="30"/>
      <c r="GU695" s="30"/>
      <c r="GV695" s="30"/>
      <c r="GW695" s="30"/>
      <c r="GX695" s="30"/>
      <c r="GY695" s="30"/>
      <c r="GZ695" s="30"/>
      <c r="HA695" s="30"/>
    </row>
    <row r="696" spans="1:209" s="32" customFormat="1" x14ac:dyDescent="0.25">
      <c r="A696" s="105"/>
      <c r="B696" s="113"/>
      <c r="C696" s="114"/>
      <c r="D696" s="19"/>
      <c r="E696" s="19"/>
      <c r="F696" s="19"/>
      <c r="G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  <c r="BR696" s="30"/>
      <c r="BS696" s="30"/>
      <c r="BT696" s="30"/>
      <c r="BU696" s="30"/>
      <c r="BV696" s="30"/>
      <c r="BW696" s="30"/>
      <c r="BX696" s="30"/>
      <c r="BY696" s="30"/>
      <c r="BZ696" s="30"/>
      <c r="CA696" s="30"/>
      <c r="CB696" s="30"/>
      <c r="CC696" s="30"/>
      <c r="CD696" s="30"/>
      <c r="CE696" s="30"/>
      <c r="CF696" s="30"/>
      <c r="CG696" s="30"/>
      <c r="CH696" s="30"/>
      <c r="CI696" s="30"/>
      <c r="CJ696" s="30"/>
      <c r="CK696" s="30"/>
      <c r="CL696" s="30"/>
      <c r="CM696" s="30"/>
      <c r="CN696" s="30"/>
      <c r="CO696" s="30"/>
      <c r="CP696" s="30"/>
      <c r="CQ696" s="30"/>
      <c r="CR696" s="30"/>
      <c r="CS696" s="30"/>
      <c r="CT696" s="30"/>
      <c r="CU696" s="30"/>
      <c r="CV696" s="30"/>
      <c r="CW696" s="30"/>
      <c r="CX696" s="30"/>
      <c r="CY696" s="30"/>
      <c r="CZ696" s="30"/>
      <c r="DA696" s="30"/>
      <c r="DB696" s="30"/>
      <c r="DC696" s="30"/>
      <c r="DD696" s="30"/>
      <c r="DE696" s="30"/>
      <c r="DF696" s="30"/>
      <c r="DG696" s="30"/>
      <c r="DH696" s="30"/>
      <c r="DI696" s="30"/>
      <c r="DJ696" s="30"/>
      <c r="DK696" s="30"/>
      <c r="DL696" s="30"/>
      <c r="DM696" s="30"/>
      <c r="DN696" s="30"/>
      <c r="DO696" s="30"/>
      <c r="DP696" s="30"/>
      <c r="DQ696" s="30"/>
      <c r="DR696" s="30"/>
      <c r="DS696" s="30"/>
      <c r="DT696" s="30"/>
      <c r="DU696" s="30"/>
      <c r="DV696" s="30"/>
      <c r="DW696" s="30"/>
      <c r="DX696" s="30"/>
      <c r="DY696" s="30"/>
      <c r="DZ696" s="30"/>
      <c r="EA696" s="30"/>
      <c r="EB696" s="30"/>
      <c r="EC696" s="30"/>
      <c r="ED696" s="30"/>
      <c r="EE696" s="30"/>
      <c r="EF696" s="30"/>
      <c r="EG696" s="30"/>
      <c r="EH696" s="30"/>
      <c r="EI696" s="30"/>
      <c r="EJ696" s="30"/>
      <c r="EK696" s="30"/>
      <c r="EL696" s="30"/>
      <c r="EM696" s="30"/>
      <c r="EN696" s="30"/>
      <c r="EO696" s="30"/>
      <c r="EP696" s="30"/>
      <c r="EQ696" s="30"/>
      <c r="ER696" s="30"/>
      <c r="ES696" s="30"/>
      <c r="ET696" s="30"/>
      <c r="EU696" s="30"/>
      <c r="EV696" s="30"/>
      <c r="EW696" s="30"/>
      <c r="EX696" s="30"/>
      <c r="EY696" s="30"/>
      <c r="EZ696" s="30"/>
      <c r="FA696" s="30"/>
      <c r="FB696" s="30"/>
      <c r="FC696" s="30"/>
      <c r="FD696" s="30"/>
      <c r="FE696" s="30"/>
      <c r="FF696" s="30"/>
      <c r="FG696" s="30"/>
      <c r="FH696" s="30"/>
      <c r="FI696" s="30"/>
      <c r="FJ696" s="30"/>
      <c r="FK696" s="30"/>
      <c r="FL696" s="30"/>
      <c r="FM696" s="30"/>
      <c r="FN696" s="30"/>
      <c r="FO696" s="30"/>
      <c r="FP696" s="30"/>
      <c r="FQ696" s="30"/>
      <c r="FR696" s="30"/>
      <c r="FS696" s="30"/>
      <c r="FT696" s="30"/>
      <c r="FU696" s="30"/>
      <c r="FV696" s="30"/>
      <c r="FW696" s="30"/>
      <c r="FX696" s="30"/>
      <c r="FY696" s="30"/>
      <c r="FZ696" s="30"/>
      <c r="GA696" s="30"/>
      <c r="GB696" s="30"/>
      <c r="GC696" s="30"/>
      <c r="GD696" s="30"/>
      <c r="GE696" s="30"/>
      <c r="GF696" s="30"/>
      <c r="GG696" s="30"/>
      <c r="GH696" s="30"/>
      <c r="GI696" s="30"/>
      <c r="GJ696" s="30"/>
      <c r="GK696" s="30"/>
      <c r="GL696" s="30"/>
      <c r="GM696" s="30"/>
      <c r="GN696" s="30"/>
      <c r="GO696" s="30"/>
      <c r="GP696" s="30"/>
      <c r="GQ696" s="30"/>
      <c r="GR696" s="30"/>
      <c r="GS696" s="30"/>
      <c r="GT696" s="30"/>
      <c r="GU696" s="30"/>
      <c r="GV696" s="30"/>
      <c r="GW696" s="30"/>
      <c r="GX696" s="30"/>
      <c r="GY696" s="30"/>
      <c r="GZ696" s="30"/>
      <c r="HA696" s="30"/>
    </row>
    <row r="697" spans="1:209" s="32" customFormat="1" x14ac:dyDescent="0.25">
      <c r="A697" s="105"/>
      <c r="B697" s="113"/>
      <c r="C697" s="114"/>
      <c r="D697" s="19"/>
      <c r="E697" s="19"/>
      <c r="F697" s="19"/>
      <c r="G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  <c r="CE697" s="30"/>
      <c r="CF697" s="30"/>
      <c r="CG697" s="30"/>
      <c r="CH697" s="30"/>
      <c r="CI697" s="30"/>
      <c r="CJ697" s="30"/>
      <c r="CK697" s="30"/>
      <c r="CL697" s="30"/>
      <c r="CM697" s="30"/>
      <c r="CN697" s="30"/>
      <c r="CO697" s="30"/>
      <c r="CP697" s="30"/>
      <c r="CQ697" s="30"/>
      <c r="CR697" s="30"/>
      <c r="CS697" s="30"/>
      <c r="CT697" s="30"/>
      <c r="CU697" s="30"/>
      <c r="CV697" s="30"/>
      <c r="CW697" s="30"/>
      <c r="CX697" s="30"/>
      <c r="CY697" s="30"/>
      <c r="CZ697" s="30"/>
      <c r="DA697" s="30"/>
      <c r="DB697" s="30"/>
      <c r="DC697" s="30"/>
      <c r="DD697" s="30"/>
      <c r="DE697" s="30"/>
      <c r="DF697" s="30"/>
      <c r="DG697" s="30"/>
      <c r="DH697" s="30"/>
      <c r="DI697" s="30"/>
      <c r="DJ697" s="30"/>
      <c r="DK697" s="30"/>
      <c r="DL697" s="30"/>
      <c r="DM697" s="30"/>
      <c r="DN697" s="30"/>
      <c r="DO697" s="30"/>
      <c r="DP697" s="30"/>
      <c r="DQ697" s="30"/>
      <c r="DR697" s="30"/>
      <c r="DS697" s="30"/>
      <c r="DT697" s="30"/>
      <c r="DU697" s="30"/>
      <c r="DV697" s="30"/>
      <c r="DW697" s="30"/>
      <c r="DX697" s="30"/>
      <c r="DY697" s="30"/>
      <c r="DZ697" s="30"/>
      <c r="EA697" s="30"/>
      <c r="EB697" s="30"/>
      <c r="EC697" s="30"/>
      <c r="ED697" s="30"/>
      <c r="EE697" s="30"/>
      <c r="EF697" s="30"/>
      <c r="EG697" s="30"/>
      <c r="EH697" s="30"/>
      <c r="EI697" s="30"/>
      <c r="EJ697" s="30"/>
      <c r="EK697" s="30"/>
      <c r="EL697" s="30"/>
      <c r="EM697" s="30"/>
      <c r="EN697" s="30"/>
      <c r="EO697" s="30"/>
      <c r="EP697" s="30"/>
      <c r="EQ697" s="30"/>
      <c r="ER697" s="30"/>
      <c r="ES697" s="30"/>
      <c r="ET697" s="30"/>
      <c r="EU697" s="30"/>
      <c r="EV697" s="30"/>
      <c r="EW697" s="30"/>
      <c r="EX697" s="30"/>
      <c r="EY697" s="30"/>
      <c r="EZ697" s="30"/>
      <c r="FA697" s="30"/>
      <c r="FB697" s="30"/>
      <c r="FC697" s="30"/>
      <c r="FD697" s="30"/>
      <c r="FE697" s="30"/>
      <c r="FF697" s="30"/>
      <c r="FG697" s="30"/>
      <c r="FH697" s="30"/>
      <c r="FI697" s="30"/>
      <c r="FJ697" s="30"/>
      <c r="FK697" s="30"/>
      <c r="FL697" s="30"/>
      <c r="FM697" s="30"/>
      <c r="FN697" s="30"/>
      <c r="FO697" s="30"/>
      <c r="FP697" s="30"/>
      <c r="FQ697" s="30"/>
      <c r="FR697" s="30"/>
      <c r="FS697" s="30"/>
      <c r="FT697" s="30"/>
      <c r="FU697" s="30"/>
      <c r="FV697" s="30"/>
      <c r="FW697" s="30"/>
      <c r="FX697" s="30"/>
      <c r="FY697" s="30"/>
      <c r="FZ697" s="30"/>
      <c r="GA697" s="30"/>
      <c r="GB697" s="30"/>
      <c r="GC697" s="30"/>
      <c r="GD697" s="30"/>
      <c r="GE697" s="30"/>
      <c r="GF697" s="30"/>
      <c r="GG697" s="30"/>
      <c r="GH697" s="30"/>
      <c r="GI697" s="30"/>
      <c r="GJ697" s="30"/>
      <c r="GK697" s="30"/>
      <c r="GL697" s="30"/>
      <c r="GM697" s="30"/>
      <c r="GN697" s="30"/>
      <c r="GO697" s="30"/>
      <c r="GP697" s="30"/>
      <c r="GQ697" s="30"/>
      <c r="GR697" s="30"/>
      <c r="GS697" s="30"/>
      <c r="GT697" s="30"/>
      <c r="GU697" s="30"/>
      <c r="GV697" s="30"/>
      <c r="GW697" s="30"/>
      <c r="GX697" s="30"/>
      <c r="GY697" s="30"/>
      <c r="GZ697" s="30"/>
      <c r="HA697" s="30"/>
    </row>
    <row r="698" spans="1:209" s="32" customFormat="1" x14ac:dyDescent="0.25">
      <c r="A698" s="105"/>
      <c r="B698" s="113"/>
      <c r="C698" s="114"/>
      <c r="D698" s="19"/>
      <c r="E698" s="19"/>
      <c r="F698" s="19"/>
      <c r="G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  <c r="BR698" s="30"/>
      <c r="BS698" s="30"/>
      <c r="BT698" s="30"/>
      <c r="BU698" s="30"/>
      <c r="BV698" s="30"/>
      <c r="BW698" s="30"/>
      <c r="BX698" s="30"/>
      <c r="BY698" s="30"/>
      <c r="BZ698" s="30"/>
      <c r="CA698" s="30"/>
      <c r="CB698" s="30"/>
      <c r="CC698" s="30"/>
      <c r="CD698" s="30"/>
      <c r="CE698" s="30"/>
      <c r="CF698" s="30"/>
      <c r="CG698" s="30"/>
      <c r="CH698" s="30"/>
      <c r="CI698" s="30"/>
      <c r="CJ698" s="30"/>
      <c r="CK698" s="30"/>
      <c r="CL698" s="30"/>
      <c r="CM698" s="30"/>
      <c r="CN698" s="30"/>
      <c r="CO698" s="30"/>
      <c r="CP698" s="30"/>
      <c r="CQ698" s="30"/>
      <c r="CR698" s="30"/>
      <c r="CS698" s="30"/>
      <c r="CT698" s="30"/>
      <c r="CU698" s="30"/>
      <c r="CV698" s="30"/>
      <c r="CW698" s="30"/>
      <c r="CX698" s="30"/>
      <c r="CY698" s="30"/>
      <c r="CZ698" s="30"/>
      <c r="DA698" s="30"/>
      <c r="DB698" s="30"/>
      <c r="DC698" s="30"/>
      <c r="DD698" s="30"/>
      <c r="DE698" s="30"/>
      <c r="DF698" s="30"/>
      <c r="DG698" s="30"/>
      <c r="DH698" s="30"/>
      <c r="DI698" s="30"/>
      <c r="DJ698" s="30"/>
      <c r="DK698" s="30"/>
      <c r="DL698" s="30"/>
      <c r="DM698" s="30"/>
      <c r="DN698" s="30"/>
      <c r="DO698" s="30"/>
      <c r="DP698" s="30"/>
      <c r="DQ698" s="30"/>
      <c r="DR698" s="30"/>
      <c r="DS698" s="30"/>
      <c r="DT698" s="30"/>
      <c r="DU698" s="30"/>
      <c r="DV698" s="30"/>
      <c r="DW698" s="30"/>
      <c r="DX698" s="30"/>
      <c r="DY698" s="30"/>
      <c r="DZ698" s="30"/>
      <c r="EA698" s="30"/>
      <c r="EB698" s="30"/>
      <c r="EC698" s="30"/>
      <c r="ED698" s="30"/>
      <c r="EE698" s="30"/>
      <c r="EF698" s="30"/>
      <c r="EG698" s="30"/>
      <c r="EH698" s="30"/>
      <c r="EI698" s="30"/>
      <c r="EJ698" s="30"/>
      <c r="EK698" s="30"/>
      <c r="EL698" s="30"/>
      <c r="EM698" s="30"/>
      <c r="EN698" s="30"/>
      <c r="EO698" s="30"/>
      <c r="EP698" s="30"/>
      <c r="EQ698" s="30"/>
      <c r="ER698" s="30"/>
      <c r="ES698" s="30"/>
      <c r="ET698" s="30"/>
      <c r="EU698" s="30"/>
      <c r="EV698" s="30"/>
      <c r="EW698" s="30"/>
      <c r="EX698" s="30"/>
      <c r="EY698" s="30"/>
      <c r="EZ698" s="30"/>
      <c r="FA698" s="30"/>
      <c r="FB698" s="30"/>
      <c r="FC698" s="30"/>
      <c r="FD698" s="30"/>
      <c r="FE698" s="30"/>
      <c r="FF698" s="30"/>
      <c r="FG698" s="30"/>
      <c r="FH698" s="30"/>
      <c r="FI698" s="30"/>
      <c r="FJ698" s="30"/>
      <c r="FK698" s="30"/>
      <c r="FL698" s="30"/>
      <c r="FM698" s="30"/>
      <c r="FN698" s="30"/>
      <c r="FO698" s="30"/>
      <c r="FP698" s="30"/>
      <c r="FQ698" s="30"/>
      <c r="FR698" s="30"/>
      <c r="FS698" s="30"/>
      <c r="FT698" s="30"/>
      <c r="FU698" s="30"/>
      <c r="FV698" s="30"/>
      <c r="FW698" s="30"/>
      <c r="FX698" s="30"/>
      <c r="FY698" s="30"/>
      <c r="FZ698" s="30"/>
      <c r="GA698" s="30"/>
      <c r="GB698" s="30"/>
      <c r="GC698" s="30"/>
      <c r="GD698" s="30"/>
      <c r="GE698" s="30"/>
      <c r="GF698" s="30"/>
      <c r="GG698" s="30"/>
      <c r="GH698" s="30"/>
      <c r="GI698" s="30"/>
      <c r="GJ698" s="30"/>
      <c r="GK698" s="30"/>
      <c r="GL698" s="30"/>
      <c r="GM698" s="30"/>
      <c r="GN698" s="30"/>
      <c r="GO698" s="30"/>
      <c r="GP698" s="30"/>
      <c r="GQ698" s="30"/>
      <c r="GR698" s="30"/>
      <c r="GS698" s="30"/>
      <c r="GT698" s="30"/>
      <c r="GU698" s="30"/>
      <c r="GV698" s="30"/>
      <c r="GW698" s="30"/>
      <c r="GX698" s="30"/>
      <c r="GY698" s="30"/>
      <c r="GZ698" s="30"/>
      <c r="HA698" s="30"/>
    </row>
    <row r="699" spans="1:209" s="32" customFormat="1" x14ac:dyDescent="0.25">
      <c r="A699" s="105"/>
      <c r="B699" s="113"/>
      <c r="C699" s="114"/>
      <c r="D699" s="19"/>
      <c r="E699" s="19"/>
      <c r="F699" s="19"/>
      <c r="G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  <c r="EV699" s="30"/>
      <c r="EW699" s="30"/>
      <c r="EX699" s="30"/>
      <c r="EY699" s="30"/>
      <c r="EZ699" s="30"/>
      <c r="FA699" s="30"/>
      <c r="FB699" s="30"/>
      <c r="FC699" s="30"/>
      <c r="FD699" s="30"/>
      <c r="FE699" s="30"/>
      <c r="FF699" s="30"/>
      <c r="FG699" s="30"/>
      <c r="FH699" s="30"/>
      <c r="FI699" s="30"/>
      <c r="FJ699" s="30"/>
      <c r="FK699" s="30"/>
      <c r="FL699" s="30"/>
      <c r="FM699" s="30"/>
      <c r="FN699" s="30"/>
      <c r="FO699" s="30"/>
      <c r="FP699" s="30"/>
      <c r="FQ699" s="30"/>
      <c r="FR699" s="30"/>
      <c r="FS699" s="30"/>
      <c r="FT699" s="30"/>
      <c r="FU699" s="30"/>
      <c r="FV699" s="30"/>
      <c r="FW699" s="30"/>
      <c r="FX699" s="30"/>
      <c r="FY699" s="30"/>
      <c r="FZ699" s="30"/>
      <c r="GA699" s="30"/>
      <c r="GB699" s="30"/>
      <c r="GC699" s="30"/>
      <c r="GD699" s="30"/>
      <c r="GE699" s="30"/>
      <c r="GF699" s="30"/>
      <c r="GG699" s="30"/>
      <c r="GH699" s="30"/>
      <c r="GI699" s="30"/>
      <c r="GJ699" s="30"/>
      <c r="GK699" s="30"/>
      <c r="GL699" s="30"/>
      <c r="GM699" s="30"/>
      <c r="GN699" s="30"/>
      <c r="GO699" s="30"/>
      <c r="GP699" s="30"/>
      <c r="GQ699" s="30"/>
      <c r="GR699" s="30"/>
      <c r="GS699" s="30"/>
      <c r="GT699" s="30"/>
      <c r="GU699" s="30"/>
      <c r="GV699" s="30"/>
      <c r="GW699" s="30"/>
      <c r="GX699" s="30"/>
      <c r="GY699" s="30"/>
      <c r="GZ699" s="30"/>
      <c r="HA699" s="30"/>
    </row>
    <row r="700" spans="1:209" s="32" customFormat="1" x14ac:dyDescent="0.25">
      <c r="A700" s="105"/>
      <c r="B700" s="113"/>
      <c r="C700" s="114"/>
      <c r="D700" s="19"/>
      <c r="E700" s="19"/>
      <c r="F700" s="19"/>
      <c r="G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  <c r="EV700" s="30"/>
      <c r="EW700" s="30"/>
      <c r="EX700" s="30"/>
      <c r="EY700" s="30"/>
      <c r="EZ700" s="30"/>
      <c r="FA700" s="30"/>
      <c r="FB700" s="30"/>
      <c r="FC700" s="30"/>
      <c r="FD700" s="30"/>
      <c r="FE700" s="30"/>
      <c r="FF700" s="30"/>
      <c r="FG700" s="30"/>
      <c r="FH700" s="30"/>
      <c r="FI700" s="30"/>
      <c r="FJ700" s="30"/>
      <c r="FK700" s="30"/>
      <c r="FL700" s="30"/>
      <c r="FM700" s="30"/>
      <c r="FN700" s="30"/>
      <c r="FO700" s="30"/>
      <c r="FP700" s="30"/>
      <c r="FQ700" s="30"/>
      <c r="FR700" s="30"/>
      <c r="FS700" s="30"/>
      <c r="FT700" s="30"/>
      <c r="FU700" s="30"/>
      <c r="FV700" s="30"/>
      <c r="FW700" s="30"/>
      <c r="FX700" s="30"/>
      <c r="FY700" s="30"/>
      <c r="FZ700" s="30"/>
      <c r="GA700" s="30"/>
      <c r="GB700" s="30"/>
      <c r="GC700" s="30"/>
      <c r="GD700" s="30"/>
      <c r="GE700" s="30"/>
      <c r="GF700" s="30"/>
      <c r="GG700" s="30"/>
      <c r="GH700" s="30"/>
      <c r="GI700" s="30"/>
      <c r="GJ700" s="30"/>
      <c r="GK700" s="30"/>
      <c r="GL700" s="30"/>
      <c r="GM700" s="30"/>
      <c r="GN700" s="30"/>
      <c r="GO700" s="30"/>
      <c r="GP700" s="30"/>
      <c r="GQ700" s="30"/>
      <c r="GR700" s="30"/>
      <c r="GS700" s="30"/>
      <c r="GT700" s="30"/>
      <c r="GU700" s="30"/>
      <c r="GV700" s="30"/>
      <c r="GW700" s="30"/>
      <c r="GX700" s="30"/>
      <c r="GY700" s="30"/>
      <c r="GZ700" s="30"/>
      <c r="HA700" s="30"/>
    </row>
    <row r="701" spans="1:209" s="32" customFormat="1" x14ac:dyDescent="0.25">
      <c r="A701" s="105"/>
      <c r="B701" s="113"/>
      <c r="C701" s="114"/>
      <c r="D701" s="19"/>
      <c r="E701" s="19"/>
      <c r="F701" s="19"/>
      <c r="G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  <c r="EV701" s="30"/>
      <c r="EW701" s="30"/>
      <c r="EX701" s="30"/>
      <c r="EY701" s="30"/>
      <c r="EZ701" s="30"/>
      <c r="FA701" s="30"/>
      <c r="FB701" s="30"/>
      <c r="FC701" s="30"/>
      <c r="FD701" s="30"/>
      <c r="FE701" s="30"/>
      <c r="FF701" s="30"/>
      <c r="FG701" s="30"/>
      <c r="FH701" s="30"/>
      <c r="FI701" s="30"/>
      <c r="FJ701" s="30"/>
      <c r="FK701" s="30"/>
      <c r="FL701" s="30"/>
      <c r="FM701" s="30"/>
      <c r="FN701" s="30"/>
      <c r="FO701" s="30"/>
      <c r="FP701" s="30"/>
      <c r="FQ701" s="30"/>
      <c r="FR701" s="30"/>
      <c r="FS701" s="30"/>
      <c r="FT701" s="30"/>
      <c r="FU701" s="30"/>
      <c r="FV701" s="30"/>
      <c r="FW701" s="30"/>
      <c r="FX701" s="30"/>
      <c r="FY701" s="30"/>
      <c r="FZ701" s="30"/>
      <c r="GA701" s="30"/>
      <c r="GB701" s="30"/>
      <c r="GC701" s="30"/>
      <c r="GD701" s="30"/>
      <c r="GE701" s="30"/>
      <c r="GF701" s="30"/>
      <c r="GG701" s="30"/>
      <c r="GH701" s="30"/>
      <c r="GI701" s="30"/>
      <c r="GJ701" s="30"/>
      <c r="GK701" s="30"/>
      <c r="GL701" s="30"/>
      <c r="GM701" s="30"/>
      <c r="GN701" s="30"/>
      <c r="GO701" s="30"/>
      <c r="GP701" s="30"/>
      <c r="GQ701" s="30"/>
      <c r="GR701" s="30"/>
      <c r="GS701" s="30"/>
      <c r="GT701" s="30"/>
      <c r="GU701" s="30"/>
      <c r="GV701" s="30"/>
      <c r="GW701" s="30"/>
      <c r="GX701" s="30"/>
      <c r="GY701" s="30"/>
      <c r="GZ701" s="30"/>
      <c r="HA701" s="30"/>
    </row>
    <row r="702" spans="1:209" s="32" customFormat="1" x14ac:dyDescent="0.25">
      <c r="A702" s="105"/>
      <c r="B702" s="113"/>
      <c r="C702" s="114"/>
      <c r="D702" s="19"/>
      <c r="E702" s="19"/>
      <c r="F702" s="19"/>
      <c r="G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  <c r="CE702" s="30"/>
      <c r="CF702" s="30"/>
      <c r="CG702" s="30"/>
      <c r="CH702" s="30"/>
      <c r="CI702" s="30"/>
      <c r="CJ702" s="30"/>
      <c r="CK702" s="30"/>
      <c r="CL702" s="30"/>
      <c r="CM702" s="30"/>
      <c r="CN702" s="30"/>
      <c r="CO702" s="30"/>
      <c r="CP702" s="30"/>
      <c r="CQ702" s="30"/>
      <c r="CR702" s="30"/>
      <c r="CS702" s="30"/>
      <c r="CT702" s="30"/>
      <c r="CU702" s="30"/>
      <c r="CV702" s="30"/>
      <c r="CW702" s="30"/>
      <c r="CX702" s="30"/>
      <c r="CY702" s="30"/>
      <c r="CZ702" s="30"/>
      <c r="DA702" s="30"/>
      <c r="DB702" s="30"/>
      <c r="DC702" s="30"/>
      <c r="DD702" s="30"/>
      <c r="DE702" s="30"/>
      <c r="DF702" s="30"/>
      <c r="DG702" s="30"/>
      <c r="DH702" s="30"/>
      <c r="DI702" s="30"/>
      <c r="DJ702" s="30"/>
      <c r="DK702" s="30"/>
      <c r="DL702" s="30"/>
      <c r="DM702" s="30"/>
      <c r="DN702" s="30"/>
      <c r="DO702" s="30"/>
      <c r="DP702" s="30"/>
      <c r="DQ702" s="30"/>
      <c r="DR702" s="30"/>
      <c r="DS702" s="30"/>
      <c r="DT702" s="30"/>
      <c r="DU702" s="30"/>
      <c r="DV702" s="30"/>
      <c r="DW702" s="30"/>
      <c r="DX702" s="30"/>
      <c r="DY702" s="30"/>
      <c r="DZ702" s="30"/>
      <c r="EA702" s="30"/>
      <c r="EB702" s="30"/>
      <c r="EC702" s="30"/>
      <c r="ED702" s="30"/>
      <c r="EE702" s="30"/>
      <c r="EF702" s="30"/>
      <c r="EG702" s="30"/>
      <c r="EH702" s="30"/>
      <c r="EI702" s="30"/>
      <c r="EJ702" s="30"/>
      <c r="EK702" s="30"/>
      <c r="EL702" s="30"/>
      <c r="EM702" s="30"/>
      <c r="EN702" s="30"/>
      <c r="EO702" s="30"/>
      <c r="EP702" s="30"/>
      <c r="EQ702" s="30"/>
      <c r="ER702" s="30"/>
      <c r="ES702" s="30"/>
      <c r="ET702" s="30"/>
      <c r="EU702" s="30"/>
      <c r="EV702" s="30"/>
      <c r="EW702" s="30"/>
      <c r="EX702" s="30"/>
      <c r="EY702" s="30"/>
      <c r="EZ702" s="30"/>
      <c r="FA702" s="30"/>
      <c r="FB702" s="30"/>
      <c r="FC702" s="30"/>
      <c r="FD702" s="30"/>
      <c r="FE702" s="30"/>
      <c r="FF702" s="30"/>
      <c r="FG702" s="30"/>
      <c r="FH702" s="30"/>
      <c r="FI702" s="30"/>
      <c r="FJ702" s="30"/>
      <c r="FK702" s="30"/>
      <c r="FL702" s="30"/>
      <c r="FM702" s="30"/>
      <c r="FN702" s="30"/>
      <c r="FO702" s="30"/>
      <c r="FP702" s="30"/>
      <c r="FQ702" s="30"/>
      <c r="FR702" s="30"/>
      <c r="FS702" s="30"/>
      <c r="FT702" s="30"/>
      <c r="FU702" s="30"/>
      <c r="FV702" s="30"/>
      <c r="FW702" s="30"/>
      <c r="FX702" s="30"/>
      <c r="FY702" s="30"/>
      <c r="FZ702" s="30"/>
      <c r="GA702" s="30"/>
      <c r="GB702" s="30"/>
      <c r="GC702" s="30"/>
      <c r="GD702" s="30"/>
      <c r="GE702" s="30"/>
      <c r="GF702" s="30"/>
      <c r="GG702" s="30"/>
      <c r="GH702" s="30"/>
      <c r="GI702" s="30"/>
      <c r="GJ702" s="30"/>
      <c r="GK702" s="30"/>
      <c r="GL702" s="30"/>
      <c r="GM702" s="30"/>
      <c r="GN702" s="30"/>
      <c r="GO702" s="30"/>
      <c r="GP702" s="30"/>
      <c r="GQ702" s="30"/>
      <c r="GR702" s="30"/>
      <c r="GS702" s="30"/>
      <c r="GT702" s="30"/>
      <c r="GU702" s="30"/>
      <c r="GV702" s="30"/>
      <c r="GW702" s="30"/>
      <c r="GX702" s="30"/>
      <c r="GY702" s="30"/>
      <c r="GZ702" s="30"/>
      <c r="HA702" s="30"/>
    </row>
    <row r="703" spans="1:209" s="32" customFormat="1" x14ac:dyDescent="0.25">
      <c r="A703" s="105"/>
      <c r="B703" s="113"/>
      <c r="C703" s="114"/>
      <c r="D703" s="19"/>
      <c r="E703" s="19"/>
      <c r="F703" s="19"/>
      <c r="G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  <c r="CE703" s="30"/>
      <c r="CF703" s="30"/>
      <c r="CG703" s="30"/>
      <c r="CH703" s="30"/>
      <c r="CI703" s="30"/>
      <c r="CJ703" s="30"/>
      <c r="CK703" s="30"/>
      <c r="CL703" s="30"/>
      <c r="CM703" s="30"/>
      <c r="CN703" s="30"/>
      <c r="CO703" s="30"/>
      <c r="CP703" s="30"/>
      <c r="CQ703" s="30"/>
      <c r="CR703" s="30"/>
      <c r="CS703" s="30"/>
      <c r="CT703" s="30"/>
      <c r="CU703" s="30"/>
      <c r="CV703" s="30"/>
      <c r="CW703" s="30"/>
      <c r="CX703" s="30"/>
      <c r="CY703" s="30"/>
      <c r="CZ703" s="30"/>
      <c r="DA703" s="30"/>
      <c r="DB703" s="30"/>
      <c r="DC703" s="30"/>
      <c r="DD703" s="30"/>
      <c r="DE703" s="30"/>
      <c r="DF703" s="30"/>
      <c r="DG703" s="30"/>
      <c r="DH703" s="30"/>
      <c r="DI703" s="30"/>
      <c r="DJ703" s="30"/>
      <c r="DK703" s="30"/>
      <c r="DL703" s="30"/>
      <c r="DM703" s="30"/>
      <c r="DN703" s="30"/>
      <c r="DO703" s="30"/>
      <c r="DP703" s="30"/>
      <c r="DQ703" s="30"/>
      <c r="DR703" s="30"/>
      <c r="DS703" s="30"/>
      <c r="DT703" s="30"/>
      <c r="DU703" s="30"/>
      <c r="DV703" s="30"/>
      <c r="DW703" s="30"/>
      <c r="DX703" s="30"/>
      <c r="DY703" s="30"/>
      <c r="DZ703" s="30"/>
      <c r="EA703" s="30"/>
      <c r="EB703" s="30"/>
      <c r="EC703" s="30"/>
      <c r="ED703" s="30"/>
      <c r="EE703" s="30"/>
      <c r="EF703" s="30"/>
      <c r="EG703" s="30"/>
      <c r="EH703" s="30"/>
      <c r="EI703" s="30"/>
      <c r="EJ703" s="30"/>
      <c r="EK703" s="30"/>
      <c r="EL703" s="30"/>
      <c r="EM703" s="30"/>
      <c r="EN703" s="30"/>
      <c r="EO703" s="30"/>
      <c r="EP703" s="30"/>
      <c r="EQ703" s="30"/>
      <c r="ER703" s="30"/>
      <c r="ES703" s="30"/>
      <c r="ET703" s="30"/>
      <c r="EU703" s="30"/>
      <c r="EV703" s="30"/>
      <c r="EW703" s="30"/>
      <c r="EX703" s="30"/>
      <c r="EY703" s="30"/>
      <c r="EZ703" s="30"/>
      <c r="FA703" s="30"/>
      <c r="FB703" s="30"/>
      <c r="FC703" s="30"/>
      <c r="FD703" s="30"/>
      <c r="FE703" s="30"/>
      <c r="FF703" s="30"/>
      <c r="FG703" s="30"/>
      <c r="FH703" s="30"/>
      <c r="FI703" s="30"/>
      <c r="FJ703" s="30"/>
      <c r="FK703" s="30"/>
      <c r="FL703" s="30"/>
      <c r="FM703" s="30"/>
      <c r="FN703" s="30"/>
      <c r="FO703" s="30"/>
      <c r="FP703" s="30"/>
      <c r="FQ703" s="30"/>
      <c r="FR703" s="30"/>
      <c r="FS703" s="30"/>
      <c r="FT703" s="30"/>
      <c r="FU703" s="30"/>
      <c r="FV703" s="30"/>
      <c r="FW703" s="30"/>
      <c r="FX703" s="30"/>
      <c r="FY703" s="30"/>
      <c r="FZ703" s="30"/>
      <c r="GA703" s="30"/>
      <c r="GB703" s="30"/>
      <c r="GC703" s="30"/>
      <c r="GD703" s="30"/>
      <c r="GE703" s="30"/>
      <c r="GF703" s="30"/>
      <c r="GG703" s="30"/>
      <c r="GH703" s="30"/>
      <c r="GI703" s="30"/>
      <c r="GJ703" s="30"/>
      <c r="GK703" s="30"/>
      <c r="GL703" s="30"/>
      <c r="GM703" s="30"/>
      <c r="GN703" s="30"/>
      <c r="GO703" s="30"/>
      <c r="GP703" s="30"/>
      <c r="GQ703" s="30"/>
      <c r="GR703" s="30"/>
      <c r="GS703" s="30"/>
      <c r="GT703" s="30"/>
      <c r="GU703" s="30"/>
      <c r="GV703" s="30"/>
      <c r="GW703" s="30"/>
      <c r="GX703" s="30"/>
      <c r="GY703" s="30"/>
      <c r="GZ703" s="30"/>
      <c r="HA703" s="30"/>
    </row>
    <row r="704" spans="1:209" s="32" customFormat="1" x14ac:dyDescent="0.25">
      <c r="A704" s="105"/>
      <c r="B704" s="113"/>
      <c r="C704" s="114"/>
      <c r="D704" s="19"/>
      <c r="E704" s="19"/>
      <c r="F704" s="19"/>
      <c r="G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  <c r="CE704" s="30"/>
      <c r="CF704" s="30"/>
      <c r="CG704" s="30"/>
      <c r="CH704" s="30"/>
      <c r="CI704" s="30"/>
      <c r="CJ704" s="30"/>
      <c r="CK704" s="30"/>
      <c r="CL704" s="30"/>
      <c r="CM704" s="30"/>
      <c r="CN704" s="30"/>
      <c r="CO704" s="30"/>
      <c r="CP704" s="30"/>
      <c r="CQ704" s="30"/>
      <c r="CR704" s="30"/>
      <c r="CS704" s="30"/>
      <c r="CT704" s="30"/>
      <c r="CU704" s="30"/>
      <c r="CV704" s="30"/>
      <c r="CW704" s="30"/>
      <c r="CX704" s="30"/>
      <c r="CY704" s="30"/>
      <c r="CZ704" s="30"/>
      <c r="DA704" s="30"/>
      <c r="DB704" s="30"/>
      <c r="DC704" s="30"/>
      <c r="DD704" s="30"/>
      <c r="DE704" s="30"/>
      <c r="DF704" s="30"/>
      <c r="DG704" s="30"/>
      <c r="DH704" s="30"/>
      <c r="DI704" s="30"/>
      <c r="DJ704" s="30"/>
      <c r="DK704" s="30"/>
      <c r="DL704" s="30"/>
      <c r="DM704" s="30"/>
      <c r="DN704" s="30"/>
      <c r="DO704" s="30"/>
      <c r="DP704" s="30"/>
      <c r="DQ704" s="30"/>
      <c r="DR704" s="30"/>
      <c r="DS704" s="30"/>
      <c r="DT704" s="30"/>
      <c r="DU704" s="30"/>
      <c r="DV704" s="30"/>
      <c r="DW704" s="30"/>
      <c r="DX704" s="30"/>
      <c r="DY704" s="30"/>
      <c r="DZ704" s="30"/>
      <c r="EA704" s="30"/>
      <c r="EB704" s="30"/>
      <c r="EC704" s="30"/>
      <c r="ED704" s="30"/>
      <c r="EE704" s="30"/>
      <c r="EF704" s="30"/>
      <c r="EG704" s="30"/>
      <c r="EH704" s="30"/>
      <c r="EI704" s="30"/>
      <c r="EJ704" s="30"/>
      <c r="EK704" s="30"/>
      <c r="EL704" s="30"/>
      <c r="EM704" s="30"/>
      <c r="EN704" s="30"/>
      <c r="EO704" s="30"/>
      <c r="EP704" s="30"/>
      <c r="EQ704" s="30"/>
      <c r="ER704" s="30"/>
      <c r="ES704" s="30"/>
      <c r="ET704" s="30"/>
      <c r="EU704" s="30"/>
      <c r="EV704" s="30"/>
      <c r="EW704" s="30"/>
      <c r="EX704" s="30"/>
      <c r="EY704" s="30"/>
      <c r="EZ704" s="30"/>
      <c r="FA704" s="30"/>
      <c r="FB704" s="30"/>
      <c r="FC704" s="30"/>
      <c r="FD704" s="30"/>
      <c r="FE704" s="30"/>
      <c r="FF704" s="30"/>
      <c r="FG704" s="30"/>
      <c r="FH704" s="30"/>
      <c r="FI704" s="30"/>
      <c r="FJ704" s="30"/>
      <c r="FK704" s="30"/>
      <c r="FL704" s="30"/>
      <c r="FM704" s="30"/>
      <c r="FN704" s="30"/>
      <c r="FO704" s="30"/>
      <c r="FP704" s="30"/>
      <c r="FQ704" s="30"/>
      <c r="FR704" s="30"/>
      <c r="FS704" s="30"/>
      <c r="FT704" s="30"/>
      <c r="FU704" s="30"/>
      <c r="FV704" s="30"/>
      <c r="FW704" s="30"/>
      <c r="FX704" s="30"/>
      <c r="FY704" s="30"/>
      <c r="FZ704" s="30"/>
      <c r="GA704" s="30"/>
      <c r="GB704" s="30"/>
      <c r="GC704" s="30"/>
      <c r="GD704" s="30"/>
      <c r="GE704" s="30"/>
      <c r="GF704" s="30"/>
      <c r="GG704" s="30"/>
      <c r="GH704" s="30"/>
      <c r="GI704" s="30"/>
      <c r="GJ704" s="30"/>
      <c r="GK704" s="30"/>
      <c r="GL704" s="30"/>
      <c r="GM704" s="30"/>
      <c r="GN704" s="30"/>
      <c r="GO704" s="30"/>
      <c r="GP704" s="30"/>
      <c r="GQ704" s="30"/>
      <c r="GR704" s="30"/>
      <c r="GS704" s="30"/>
      <c r="GT704" s="30"/>
      <c r="GU704" s="30"/>
      <c r="GV704" s="30"/>
      <c r="GW704" s="30"/>
      <c r="GX704" s="30"/>
      <c r="GY704" s="30"/>
      <c r="GZ704" s="30"/>
      <c r="HA704" s="30"/>
    </row>
    <row r="705" spans="1:209" s="32" customFormat="1" x14ac:dyDescent="0.25">
      <c r="A705" s="105"/>
      <c r="B705" s="113"/>
      <c r="C705" s="114"/>
      <c r="D705" s="19"/>
      <c r="E705" s="19"/>
      <c r="F705" s="19"/>
      <c r="G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0"/>
      <c r="BX705" s="30"/>
      <c r="BY705" s="30"/>
      <c r="BZ705" s="30"/>
      <c r="CA705" s="30"/>
      <c r="CB705" s="30"/>
      <c r="CC705" s="30"/>
      <c r="CD705" s="30"/>
      <c r="CE705" s="30"/>
      <c r="CF705" s="30"/>
      <c r="CG705" s="30"/>
      <c r="CH705" s="30"/>
      <c r="CI705" s="30"/>
      <c r="CJ705" s="30"/>
      <c r="CK705" s="30"/>
      <c r="CL705" s="30"/>
      <c r="CM705" s="30"/>
      <c r="CN705" s="30"/>
      <c r="CO705" s="30"/>
      <c r="CP705" s="30"/>
      <c r="CQ705" s="30"/>
      <c r="CR705" s="30"/>
      <c r="CS705" s="30"/>
      <c r="CT705" s="30"/>
      <c r="CU705" s="30"/>
      <c r="CV705" s="30"/>
      <c r="CW705" s="30"/>
      <c r="CX705" s="30"/>
      <c r="CY705" s="30"/>
      <c r="CZ705" s="30"/>
      <c r="DA705" s="30"/>
      <c r="DB705" s="30"/>
      <c r="DC705" s="30"/>
      <c r="DD705" s="30"/>
      <c r="DE705" s="30"/>
      <c r="DF705" s="30"/>
      <c r="DG705" s="30"/>
      <c r="DH705" s="30"/>
      <c r="DI705" s="30"/>
      <c r="DJ705" s="30"/>
      <c r="DK705" s="30"/>
      <c r="DL705" s="30"/>
      <c r="DM705" s="30"/>
      <c r="DN705" s="30"/>
      <c r="DO705" s="30"/>
      <c r="DP705" s="30"/>
      <c r="DQ705" s="30"/>
      <c r="DR705" s="30"/>
      <c r="DS705" s="30"/>
      <c r="DT705" s="30"/>
      <c r="DU705" s="30"/>
      <c r="DV705" s="30"/>
      <c r="DW705" s="30"/>
      <c r="DX705" s="30"/>
      <c r="DY705" s="30"/>
      <c r="DZ705" s="30"/>
      <c r="EA705" s="30"/>
      <c r="EB705" s="30"/>
      <c r="EC705" s="30"/>
      <c r="ED705" s="30"/>
      <c r="EE705" s="30"/>
      <c r="EF705" s="30"/>
      <c r="EG705" s="30"/>
      <c r="EH705" s="30"/>
      <c r="EI705" s="30"/>
      <c r="EJ705" s="30"/>
      <c r="EK705" s="30"/>
      <c r="EL705" s="30"/>
      <c r="EM705" s="30"/>
      <c r="EN705" s="30"/>
      <c r="EO705" s="30"/>
      <c r="EP705" s="30"/>
      <c r="EQ705" s="30"/>
      <c r="ER705" s="30"/>
      <c r="ES705" s="30"/>
      <c r="ET705" s="30"/>
      <c r="EU705" s="30"/>
      <c r="EV705" s="30"/>
      <c r="EW705" s="30"/>
      <c r="EX705" s="30"/>
      <c r="EY705" s="30"/>
      <c r="EZ705" s="30"/>
      <c r="FA705" s="30"/>
      <c r="FB705" s="30"/>
      <c r="FC705" s="30"/>
      <c r="FD705" s="30"/>
      <c r="FE705" s="30"/>
      <c r="FF705" s="30"/>
      <c r="FG705" s="30"/>
      <c r="FH705" s="30"/>
      <c r="FI705" s="30"/>
      <c r="FJ705" s="30"/>
      <c r="FK705" s="30"/>
      <c r="FL705" s="30"/>
      <c r="FM705" s="30"/>
      <c r="FN705" s="30"/>
      <c r="FO705" s="30"/>
      <c r="FP705" s="30"/>
      <c r="FQ705" s="30"/>
      <c r="FR705" s="30"/>
      <c r="FS705" s="30"/>
      <c r="FT705" s="30"/>
      <c r="FU705" s="30"/>
      <c r="FV705" s="30"/>
      <c r="FW705" s="30"/>
      <c r="FX705" s="30"/>
      <c r="FY705" s="30"/>
      <c r="FZ705" s="30"/>
      <c r="GA705" s="30"/>
      <c r="GB705" s="30"/>
      <c r="GC705" s="30"/>
      <c r="GD705" s="30"/>
      <c r="GE705" s="30"/>
      <c r="GF705" s="30"/>
      <c r="GG705" s="30"/>
      <c r="GH705" s="30"/>
      <c r="GI705" s="30"/>
      <c r="GJ705" s="30"/>
      <c r="GK705" s="30"/>
      <c r="GL705" s="30"/>
      <c r="GM705" s="30"/>
      <c r="GN705" s="30"/>
      <c r="GO705" s="30"/>
      <c r="GP705" s="30"/>
      <c r="GQ705" s="30"/>
      <c r="GR705" s="30"/>
      <c r="GS705" s="30"/>
      <c r="GT705" s="30"/>
      <c r="GU705" s="30"/>
      <c r="GV705" s="30"/>
      <c r="GW705" s="30"/>
      <c r="GX705" s="30"/>
      <c r="GY705" s="30"/>
      <c r="GZ705" s="30"/>
      <c r="HA705" s="30"/>
    </row>
    <row r="706" spans="1:209" s="32" customFormat="1" x14ac:dyDescent="0.25">
      <c r="A706" s="105"/>
      <c r="B706" s="113"/>
      <c r="C706" s="114"/>
      <c r="D706" s="19"/>
      <c r="E706" s="19"/>
      <c r="F706" s="19"/>
      <c r="G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  <c r="BR706" s="30"/>
      <c r="BS706" s="30"/>
      <c r="BT706" s="30"/>
      <c r="BU706" s="30"/>
      <c r="BV706" s="30"/>
      <c r="BW706" s="30"/>
      <c r="BX706" s="30"/>
      <c r="BY706" s="30"/>
      <c r="BZ706" s="30"/>
      <c r="CA706" s="30"/>
      <c r="CB706" s="30"/>
      <c r="CC706" s="30"/>
      <c r="CD706" s="30"/>
      <c r="CE706" s="30"/>
      <c r="CF706" s="30"/>
      <c r="CG706" s="30"/>
      <c r="CH706" s="30"/>
      <c r="CI706" s="30"/>
      <c r="CJ706" s="30"/>
      <c r="CK706" s="30"/>
      <c r="CL706" s="30"/>
      <c r="CM706" s="30"/>
      <c r="CN706" s="30"/>
      <c r="CO706" s="30"/>
      <c r="CP706" s="30"/>
      <c r="CQ706" s="30"/>
      <c r="CR706" s="30"/>
      <c r="CS706" s="30"/>
      <c r="CT706" s="30"/>
      <c r="CU706" s="30"/>
      <c r="CV706" s="30"/>
      <c r="CW706" s="30"/>
      <c r="CX706" s="30"/>
      <c r="CY706" s="30"/>
      <c r="CZ706" s="30"/>
      <c r="DA706" s="30"/>
      <c r="DB706" s="30"/>
      <c r="DC706" s="30"/>
      <c r="DD706" s="30"/>
      <c r="DE706" s="30"/>
      <c r="DF706" s="30"/>
      <c r="DG706" s="30"/>
      <c r="DH706" s="30"/>
      <c r="DI706" s="30"/>
      <c r="DJ706" s="30"/>
      <c r="DK706" s="30"/>
      <c r="DL706" s="30"/>
      <c r="DM706" s="30"/>
      <c r="DN706" s="30"/>
      <c r="DO706" s="30"/>
      <c r="DP706" s="30"/>
      <c r="DQ706" s="30"/>
      <c r="DR706" s="30"/>
      <c r="DS706" s="30"/>
      <c r="DT706" s="30"/>
      <c r="DU706" s="30"/>
      <c r="DV706" s="30"/>
      <c r="DW706" s="30"/>
      <c r="DX706" s="30"/>
      <c r="DY706" s="30"/>
      <c r="DZ706" s="30"/>
      <c r="EA706" s="30"/>
      <c r="EB706" s="30"/>
      <c r="EC706" s="30"/>
      <c r="ED706" s="30"/>
      <c r="EE706" s="30"/>
      <c r="EF706" s="30"/>
      <c r="EG706" s="30"/>
      <c r="EH706" s="30"/>
      <c r="EI706" s="30"/>
      <c r="EJ706" s="30"/>
      <c r="EK706" s="30"/>
      <c r="EL706" s="30"/>
      <c r="EM706" s="30"/>
      <c r="EN706" s="30"/>
      <c r="EO706" s="30"/>
      <c r="EP706" s="30"/>
      <c r="EQ706" s="30"/>
      <c r="ER706" s="30"/>
      <c r="ES706" s="30"/>
      <c r="ET706" s="30"/>
      <c r="EU706" s="30"/>
      <c r="EV706" s="30"/>
      <c r="EW706" s="30"/>
      <c r="EX706" s="30"/>
      <c r="EY706" s="30"/>
      <c r="EZ706" s="30"/>
      <c r="FA706" s="30"/>
      <c r="FB706" s="30"/>
      <c r="FC706" s="30"/>
      <c r="FD706" s="30"/>
      <c r="FE706" s="30"/>
      <c r="FF706" s="30"/>
      <c r="FG706" s="30"/>
      <c r="FH706" s="30"/>
      <c r="FI706" s="30"/>
      <c r="FJ706" s="30"/>
      <c r="FK706" s="30"/>
      <c r="FL706" s="30"/>
      <c r="FM706" s="30"/>
      <c r="FN706" s="30"/>
      <c r="FO706" s="30"/>
      <c r="FP706" s="30"/>
      <c r="FQ706" s="30"/>
      <c r="FR706" s="30"/>
      <c r="FS706" s="30"/>
      <c r="FT706" s="30"/>
      <c r="FU706" s="30"/>
      <c r="FV706" s="30"/>
      <c r="FW706" s="30"/>
      <c r="FX706" s="30"/>
      <c r="FY706" s="30"/>
      <c r="FZ706" s="30"/>
      <c r="GA706" s="30"/>
      <c r="GB706" s="30"/>
      <c r="GC706" s="30"/>
      <c r="GD706" s="30"/>
      <c r="GE706" s="30"/>
      <c r="GF706" s="30"/>
      <c r="GG706" s="30"/>
      <c r="GH706" s="30"/>
      <c r="GI706" s="30"/>
      <c r="GJ706" s="30"/>
      <c r="GK706" s="30"/>
      <c r="GL706" s="30"/>
      <c r="GM706" s="30"/>
      <c r="GN706" s="30"/>
      <c r="GO706" s="30"/>
      <c r="GP706" s="30"/>
      <c r="GQ706" s="30"/>
      <c r="GR706" s="30"/>
      <c r="GS706" s="30"/>
      <c r="GT706" s="30"/>
      <c r="GU706" s="30"/>
      <c r="GV706" s="30"/>
      <c r="GW706" s="30"/>
      <c r="GX706" s="30"/>
      <c r="GY706" s="30"/>
      <c r="GZ706" s="30"/>
      <c r="HA706" s="30"/>
    </row>
    <row r="707" spans="1:209" s="32" customFormat="1" x14ac:dyDescent="0.25">
      <c r="A707" s="105"/>
      <c r="B707" s="113"/>
      <c r="C707" s="114"/>
      <c r="D707" s="19"/>
      <c r="E707" s="19"/>
      <c r="F707" s="19"/>
      <c r="G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  <c r="CD707" s="30"/>
      <c r="CE707" s="30"/>
      <c r="CF707" s="30"/>
      <c r="CG707" s="30"/>
      <c r="CH707" s="30"/>
      <c r="CI707" s="30"/>
      <c r="CJ707" s="30"/>
      <c r="CK707" s="30"/>
      <c r="CL707" s="30"/>
      <c r="CM707" s="30"/>
      <c r="CN707" s="30"/>
      <c r="CO707" s="30"/>
      <c r="CP707" s="30"/>
      <c r="CQ707" s="30"/>
      <c r="CR707" s="30"/>
      <c r="CS707" s="30"/>
      <c r="CT707" s="30"/>
      <c r="CU707" s="30"/>
      <c r="CV707" s="30"/>
      <c r="CW707" s="30"/>
      <c r="CX707" s="30"/>
      <c r="CY707" s="30"/>
      <c r="CZ707" s="30"/>
      <c r="DA707" s="30"/>
      <c r="DB707" s="30"/>
      <c r="DC707" s="30"/>
      <c r="DD707" s="30"/>
      <c r="DE707" s="30"/>
      <c r="DF707" s="30"/>
      <c r="DG707" s="30"/>
      <c r="DH707" s="30"/>
      <c r="DI707" s="30"/>
      <c r="DJ707" s="30"/>
      <c r="DK707" s="30"/>
      <c r="DL707" s="30"/>
      <c r="DM707" s="30"/>
      <c r="DN707" s="30"/>
      <c r="DO707" s="30"/>
      <c r="DP707" s="30"/>
      <c r="DQ707" s="30"/>
      <c r="DR707" s="30"/>
      <c r="DS707" s="30"/>
      <c r="DT707" s="30"/>
      <c r="DU707" s="30"/>
      <c r="DV707" s="30"/>
      <c r="DW707" s="30"/>
      <c r="DX707" s="30"/>
      <c r="DY707" s="30"/>
      <c r="DZ707" s="30"/>
      <c r="EA707" s="30"/>
      <c r="EB707" s="30"/>
      <c r="EC707" s="30"/>
      <c r="ED707" s="30"/>
      <c r="EE707" s="30"/>
      <c r="EF707" s="30"/>
      <c r="EG707" s="30"/>
      <c r="EH707" s="30"/>
      <c r="EI707" s="30"/>
      <c r="EJ707" s="30"/>
      <c r="EK707" s="30"/>
      <c r="EL707" s="30"/>
      <c r="EM707" s="30"/>
      <c r="EN707" s="30"/>
      <c r="EO707" s="30"/>
      <c r="EP707" s="30"/>
      <c r="EQ707" s="30"/>
      <c r="ER707" s="30"/>
      <c r="ES707" s="30"/>
      <c r="ET707" s="30"/>
      <c r="EU707" s="30"/>
      <c r="EV707" s="30"/>
      <c r="EW707" s="30"/>
      <c r="EX707" s="30"/>
      <c r="EY707" s="30"/>
      <c r="EZ707" s="30"/>
      <c r="FA707" s="30"/>
      <c r="FB707" s="30"/>
      <c r="FC707" s="30"/>
      <c r="FD707" s="30"/>
      <c r="FE707" s="30"/>
      <c r="FF707" s="30"/>
      <c r="FG707" s="30"/>
      <c r="FH707" s="30"/>
      <c r="FI707" s="30"/>
      <c r="FJ707" s="30"/>
      <c r="FK707" s="30"/>
      <c r="FL707" s="30"/>
      <c r="FM707" s="30"/>
      <c r="FN707" s="30"/>
      <c r="FO707" s="30"/>
      <c r="FP707" s="30"/>
      <c r="FQ707" s="30"/>
      <c r="FR707" s="30"/>
      <c r="FS707" s="30"/>
      <c r="FT707" s="30"/>
      <c r="FU707" s="30"/>
      <c r="FV707" s="30"/>
      <c r="FW707" s="30"/>
      <c r="FX707" s="30"/>
      <c r="FY707" s="30"/>
      <c r="FZ707" s="30"/>
      <c r="GA707" s="30"/>
      <c r="GB707" s="30"/>
      <c r="GC707" s="30"/>
      <c r="GD707" s="30"/>
      <c r="GE707" s="30"/>
      <c r="GF707" s="30"/>
      <c r="GG707" s="30"/>
      <c r="GH707" s="30"/>
      <c r="GI707" s="30"/>
      <c r="GJ707" s="30"/>
      <c r="GK707" s="30"/>
      <c r="GL707" s="30"/>
      <c r="GM707" s="30"/>
      <c r="GN707" s="30"/>
      <c r="GO707" s="30"/>
      <c r="GP707" s="30"/>
      <c r="GQ707" s="30"/>
      <c r="GR707" s="30"/>
      <c r="GS707" s="30"/>
      <c r="GT707" s="30"/>
      <c r="GU707" s="30"/>
      <c r="GV707" s="30"/>
      <c r="GW707" s="30"/>
      <c r="GX707" s="30"/>
      <c r="GY707" s="30"/>
      <c r="GZ707" s="30"/>
      <c r="HA707" s="30"/>
    </row>
    <row r="708" spans="1:209" s="32" customFormat="1" x14ac:dyDescent="0.25">
      <c r="A708" s="105"/>
      <c r="B708" s="113"/>
      <c r="C708" s="114"/>
      <c r="D708" s="19"/>
      <c r="E708" s="19"/>
      <c r="F708" s="19"/>
      <c r="G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  <c r="BR708" s="30"/>
      <c r="BS708" s="30"/>
      <c r="BT708" s="30"/>
      <c r="BU708" s="30"/>
      <c r="BV708" s="30"/>
      <c r="BW708" s="30"/>
      <c r="BX708" s="30"/>
      <c r="BY708" s="30"/>
      <c r="BZ708" s="30"/>
      <c r="CA708" s="30"/>
      <c r="CB708" s="30"/>
      <c r="CC708" s="30"/>
      <c r="CD708" s="30"/>
      <c r="CE708" s="30"/>
      <c r="CF708" s="30"/>
      <c r="CG708" s="30"/>
      <c r="CH708" s="30"/>
      <c r="CI708" s="30"/>
      <c r="CJ708" s="30"/>
      <c r="CK708" s="30"/>
      <c r="CL708" s="30"/>
      <c r="CM708" s="30"/>
      <c r="CN708" s="30"/>
      <c r="CO708" s="30"/>
      <c r="CP708" s="30"/>
      <c r="CQ708" s="30"/>
      <c r="CR708" s="30"/>
      <c r="CS708" s="30"/>
      <c r="CT708" s="30"/>
      <c r="CU708" s="30"/>
      <c r="CV708" s="30"/>
      <c r="CW708" s="30"/>
      <c r="CX708" s="30"/>
      <c r="CY708" s="30"/>
      <c r="CZ708" s="30"/>
      <c r="DA708" s="30"/>
      <c r="DB708" s="30"/>
      <c r="DC708" s="30"/>
      <c r="DD708" s="30"/>
      <c r="DE708" s="30"/>
      <c r="DF708" s="30"/>
      <c r="DG708" s="30"/>
      <c r="DH708" s="30"/>
      <c r="DI708" s="30"/>
      <c r="DJ708" s="30"/>
      <c r="DK708" s="30"/>
      <c r="DL708" s="30"/>
      <c r="DM708" s="30"/>
      <c r="DN708" s="30"/>
      <c r="DO708" s="30"/>
      <c r="DP708" s="30"/>
      <c r="DQ708" s="30"/>
      <c r="DR708" s="30"/>
      <c r="DS708" s="30"/>
      <c r="DT708" s="30"/>
      <c r="DU708" s="30"/>
      <c r="DV708" s="30"/>
      <c r="DW708" s="30"/>
      <c r="DX708" s="30"/>
      <c r="DY708" s="30"/>
      <c r="DZ708" s="30"/>
      <c r="EA708" s="30"/>
      <c r="EB708" s="30"/>
      <c r="EC708" s="30"/>
      <c r="ED708" s="30"/>
      <c r="EE708" s="30"/>
      <c r="EF708" s="30"/>
      <c r="EG708" s="30"/>
      <c r="EH708" s="30"/>
      <c r="EI708" s="30"/>
      <c r="EJ708" s="30"/>
      <c r="EK708" s="30"/>
      <c r="EL708" s="30"/>
      <c r="EM708" s="30"/>
      <c r="EN708" s="30"/>
      <c r="EO708" s="30"/>
      <c r="EP708" s="30"/>
      <c r="EQ708" s="30"/>
      <c r="ER708" s="30"/>
      <c r="ES708" s="30"/>
      <c r="ET708" s="30"/>
      <c r="EU708" s="30"/>
      <c r="EV708" s="30"/>
      <c r="EW708" s="30"/>
      <c r="EX708" s="30"/>
      <c r="EY708" s="30"/>
      <c r="EZ708" s="30"/>
      <c r="FA708" s="30"/>
      <c r="FB708" s="30"/>
      <c r="FC708" s="30"/>
      <c r="FD708" s="30"/>
      <c r="FE708" s="30"/>
      <c r="FF708" s="30"/>
      <c r="FG708" s="30"/>
      <c r="FH708" s="30"/>
      <c r="FI708" s="30"/>
      <c r="FJ708" s="30"/>
      <c r="FK708" s="30"/>
      <c r="FL708" s="30"/>
      <c r="FM708" s="30"/>
      <c r="FN708" s="30"/>
      <c r="FO708" s="30"/>
      <c r="FP708" s="30"/>
      <c r="FQ708" s="30"/>
      <c r="FR708" s="30"/>
      <c r="FS708" s="30"/>
      <c r="FT708" s="30"/>
      <c r="FU708" s="30"/>
      <c r="FV708" s="30"/>
      <c r="FW708" s="30"/>
      <c r="FX708" s="30"/>
      <c r="FY708" s="30"/>
      <c r="FZ708" s="30"/>
      <c r="GA708" s="30"/>
      <c r="GB708" s="30"/>
      <c r="GC708" s="30"/>
      <c r="GD708" s="30"/>
      <c r="GE708" s="30"/>
      <c r="GF708" s="30"/>
      <c r="GG708" s="30"/>
      <c r="GH708" s="30"/>
      <c r="GI708" s="30"/>
      <c r="GJ708" s="30"/>
      <c r="GK708" s="30"/>
      <c r="GL708" s="30"/>
      <c r="GM708" s="30"/>
      <c r="GN708" s="30"/>
      <c r="GO708" s="30"/>
      <c r="GP708" s="30"/>
      <c r="GQ708" s="30"/>
      <c r="GR708" s="30"/>
      <c r="GS708" s="30"/>
      <c r="GT708" s="30"/>
      <c r="GU708" s="30"/>
      <c r="GV708" s="30"/>
      <c r="GW708" s="30"/>
      <c r="GX708" s="30"/>
      <c r="GY708" s="30"/>
      <c r="GZ708" s="30"/>
      <c r="HA708" s="30"/>
    </row>
    <row r="709" spans="1:209" s="32" customFormat="1" x14ac:dyDescent="0.25">
      <c r="A709" s="105"/>
      <c r="B709" s="113"/>
      <c r="C709" s="114"/>
      <c r="D709" s="19"/>
      <c r="E709" s="19"/>
      <c r="F709" s="19"/>
      <c r="G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  <c r="BR709" s="30"/>
      <c r="BS709" s="30"/>
      <c r="BT709" s="30"/>
      <c r="BU709" s="30"/>
      <c r="BV709" s="30"/>
      <c r="BW709" s="30"/>
      <c r="BX709" s="30"/>
      <c r="BY709" s="30"/>
      <c r="BZ709" s="30"/>
      <c r="CA709" s="30"/>
      <c r="CB709" s="30"/>
      <c r="CC709" s="30"/>
      <c r="CD709" s="30"/>
      <c r="CE709" s="30"/>
      <c r="CF709" s="30"/>
      <c r="CG709" s="30"/>
      <c r="CH709" s="30"/>
      <c r="CI709" s="30"/>
      <c r="CJ709" s="30"/>
      <c r="CK709" s="30"/>
      <c r="CL709" s="30"/>
      <c r="CM709" s="30"/>
      <c r="CN709" s="30"/>
      <c r="CO709" s="30"/>
      <c r="CP709" s="30"/>
      <c r="CQ709" s="30"/>
      <c r="CR709" s="30"/>
      <c r="CS709" s="30"/>
      <c r="CT709" s="30"/>
      <c r="CU709" s="30"/>
      <c r="CV709" s="30"/>
      <c r="CW709" s="30"/>
      <c r="CX709" s="30"/>
      <c r="CY709" s="30"/>
      <c r="CZ709" s="30"/>
      <c r="DA709" s="30"/>
      <c r="DB709" s="30"/>
      <c r="DC709" s="30"/>
      <c r="DD709" s="30"/>
      <c r="DE709" s="30"/>
      <c r="DF709" s="30"/>
      <c r="DG709" s="30"/>
      <c r="DH709" s="30"/>
      <c r="DI709" s="30"/>
      <c r="DJ709" s="30"/>
      <c r="DK709" s="30"/>
      <c r="DL709" s="30"/>
      <c r="DM709" s="30"/>
      <c r="DN709" s="30"/>
      <c r="DO709" s="30"/>
      <c r="DP709" s="30"/>
      <c r="DQ709" s="30"/>
      <c r="DR709" s="30"/>
      <c r="DS709" s="30"/>
      <c r="DT709" s="30"/>
      <c r="DU709" s="30"/>
      <c r="DV709" s="30"/>
      <c r="DW709" s="30"/>
      <c r="DX709" s="30"/>
      <c r="DY709" s="30"/>
      <c r="DZ709" s="30"/>
      <c r="EA709" s="30"/>
      <c r="EB709" s="30"/>
      <c r="EC709" s="30"/>
      <c r="ED709" s="30"/>
      <c r="EE709" s="30"/>
      <c r="EF709" s="30"/>
      <c r="EG709" s="30"/>
      <c r="EH709" s="30"/>
      <c r="EI709" s="30"/>
      <c r="EJ709" s="30"/>
      <c r="EK709" s="30"/>
      <c r="EL709" s="30"/>
      <c r="EM709" s="30"/>
      <c r="EN709" s="30"/>
      <c r="EO709" s="30"/>
      <c r="EP709" s="30"/>
      <c r="EQ709" s="30"/>
      <c r="ER709" s="30"/>
      <c r="ES709" s="30"/>
      <c r="ET709" s="30"/>
      <c r="EU709" s="30"/>
      <c r="EV709" s="30"/>
      <c r="EW709" s="30"/>
      <c r="EX709" s="30"/>
      <c r="EY709" s="30"/>
      <c r="EZ709" s="30"/>
      <c r="FA709" s="30"/>
      <c r="FB709" s="30"/>
      <c r="FC709" s="30"/>
      <c r="FD709" s="30"/>
      <c r="FE709" s="30"/>
      <c r="FF709" s="30"/>
      <c r="FG709" s="30"/>
      <c r="FH709" s="30"/>
      <c r="FI709" s="30"/>
      <c r="FJ709" s="30"/>
      <c r="FK709" s="30"/>
      <c r="FL709" s="30"/>
      <c r="FM709" s="30"/>
      <c r="FN709" s="30"/>
      <c r="FO709" s="30"/>
      <c r="FP709" s="30"/>
      <c r="FQ709" s="30"/>
      <c r="FR709" s="30"/>
      <c r="FS709" s="30"/>
      <c r="FT709" s="30"/>
      <c r="FU709" s="30"/>
      <c r="FV709" s="30"/>
      <c r="FW709" s="30"/>
      <c r="FX709" s="30"/>
      <c r="FY709" s="30"/>
      <c r="FZ709" s="30"/>
      <c r="GA709" s="30"/>
      <c r="GB709" s="30"/>
      <c r="GC709" s="30"/>
      <c r="GD709" s="30"/>
      <c r="GE709" s="30"/>
      <c r="GF709" s="30"/>
      <c r="GG709" s="30"/>
      <c r="GH709" s="30"/>
      <c r="GI709" s="30"/>
      <c r="GJ709" s="30"/>
      <c r="GK709" s="30"/>
      <c r="GL709" s="30"/>
      <c r="GM709" s="30"/>
      <c r="GN709" s="30"/>
      <c r="GO709" s="30"/>
      <c r="GP709" s="30"/>
      <c r="GQ709" s="30"/>
      <c r="GR709" s="30"/>
      <c r="GS709" s="30"/>
      <c r="GT709" s="30"/>
      <c r="GU709" s="30"/>
      <c r="GV709" s="30"/>
      <c r="GW709" s="30"/>
      <c r="GX709" s="30"/>
      <c r="GY709" s="30"/>
      <c r="GZ709" s="30"/>
      <c r="HA709" s="30"/>
    </row>
    <row r="710" spans="1:209" s="32" customFormat="1" x14ac:dyDescent="0.25">
      <c r="A710" s="105"/>
      <c r="B710" s="113"/>
      <c r="C710" s="114"/>
      <c r="D710" s="19"/>
      <c r="E710" s="19"/>
      <c r="F710" s="19"/>
      <c r="G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0"/>
      <c r="BX710" s="30"/>
      <c r="BY710" s="30"/>
      <c r="BZ710" s="30"/>
      <c r="CA710" s="30"/>
      <c r="CB710" s="30"/>
      <c r="CC710" s="30"/>
      <c r="CD710" s="30"/>
      <c r="CE710" s="30"/>
      <c r="CF710" s="30"/>
      <c r="CG710" s="30"/>
      <c r="CH710" s="30"/>
      <c r="CI710" s="30"/>
      <c r="CJ710" s="30"/>
      <c r="CK710" s="30"/>
      <c r="CL710" s="30"/>
      <c r="CM710" s="30"/>
      <c r="CN710" s="30"/>
      <c r="CO710" s="30"/>
      <c r="CP710" s="30"/>
      <c r="CQ710" s="30"/>
      <c r="CR710" s="30"/>
      <c r="CS710" s="30"/>
      <c r="CT710" s="30"/>
      <c r="CU710" s="30"/>
      <c r="CV710" s="30"/>
      <c r="CW710" s="30"/>
      <c r="CX710" s="30"/>
      <c r="CY710" s="30"/>
      <c r="CZ710" s="30"/>
      <c r="DA710" s="30"/>
      <c r="DB710" s="30"/>
      <c r="DC710" s="30"/>
      <c r="DD710" s="30"/>
      <c r="DE710" s="30"/>
      <c r="DF710" s="30"/>
      <c r="DG710" s="30"/>
      <c r="DH710" s="30"/>
      <c r="DI710" s="30"/>
      <c r="DJ710" s="30"/>
      <c r="DK710" s="30"/>
      <c r="DL710" s="30"/>
      <c r="DM710" s="30"/>
      <c r="DN710" s="30"/>
      <c r="DO710" s="30"/>
      <c r="DP710" s="30"/>
      <c r="DQ710" s="30"/>
      <c r="DR710" s="30"/>
      <c r="DS710" s="30"/>
      <c r="DT710" s="30"/>
      <c r="DU710" s="30"/>
      <c r="DV710" s="30"/>
      <c r="DW710" s="30"/>
      <c r="DX710" s="30"/>
      <c r="DY710" s="30"/>
      <c r="DZ710" s="30"/>
      <c r="EA710" s="30"/>
      <c r="EB710" s="30"/>
      <c r="EC710" s="30"/>
      <c r="ED710" s="30"/>
      <c r="EE710" s="30"/>
      <c r="EF710" s="30"/>
      <c r="EG710" s="30"/>
      <c r="EH710" s="30"/>
      <c r="EI710" s="30"/>
      <c r="EJ710" s="30"/>
      <c r="EK710" s="30"/>
      <c r="EL710" s="30"/>
      <c r="EM710" s="30"/>
      <c r="EN710" s="30"/>
      <c r="EO710" s="30"/>
      <c r="EP710" s="30"/>
      <c r="EQ710" s="30"/>
      <c r="ER710" s="30"/>
      <c r="ES710" s="30"/>
      <c r="ET710" s="30"/>
      <c r="EU710" s="30"/>
      <c r="EV710" s="30"/>
      <c r="EW710" s="30"/>
      <c r="EX710" s="30"/>
      <c r="EY710" s="30"/>
      <c r="EZ710" s="30"/>
      <c r="FA710" s="30"/>
      <c r="FB710" s="30"/>
      <c r="FC710" s="30"/>
      <c r="FD710" s="30"/>
      <c r="FE710" s="30"/>
      <c r="FF710" s="30"/>
      <c r="FG710" s="30"/>
      <c r="FH710" s="30"/>
      <c r="FI710" s="30"/>
      <c r="FJ710" s="30"/>
      <c r="FK710" s="30"/>
      <c r="FL710" s="30"/>
      <c r="FM710" s="30"/>
      <c r="FN710" s="30"/>
      <c r="FO710" s="30"/>
      <c r="FP710" s="30"/>
      <c r="FQ710" s="30"/>
      <c r="FR710" s="30"/>
      <c r="FS710" s="30"/>
      <c r="FT710" s="30"/>
      <c r="FU710" s="30"/>
      <c r="FV710" s="30"/>
      <c r="FW710" s="30"/>
      <c r="FX710" s="30"/>
      <c r="FY710" s="30"/>
      <c r="FZ710" s="30"/>
      <c r="GA710" s="30"/>
      <c r="GB710" s="30"/>
      <c r="GC710" s="30"/>
      <c r="GD710" s="30"/>
      <c r="GE710" s="30"/>
      <c r="GF710" s="30"/>
      <c r="GG710" s="30"/>
      <c r="GH710" s="30"/>
      <c r="GI710" s="30"/>
      <c r="GJ710" s="30"/>
      <c r="GK710" s="30"/>
      <c r="GL710" s="30"/>
      <c r="GM710" s="30"/>
      <c r="GN710" s="30"/>
      <c r="GO710" s="30"/>
      <c r="GP710" s="30"/>
      <c r="GQ710" s="30"/>
      <c r="GR710" s="30"/>
      <c r="GS710" s="30"/>
      <c r="GT710" s="30"/>
      <c r="GU710" s="30"/>
      <c r="GV710" s="30"/>
      <c r="GW710" s="30"/>
      <c r="GX710" s="30"/>
      <c r="GY710" s="30"/>
      <c r="GZ710" s="30"/>
      <c r="HA710" s="30"/>
    </row>
    <row r="711" spans="1:209" s="32" customFormat="1" x14ac:dyDescent="0.25">
      <c r="A711" s="105"/>
      <c r="B711" s="113"/>
      <c r="C711" s="114"/>
      <c r="D711" s="19"/>
      <c r="E711" s="19"/>
      <c r="F711" s="19"/>
      <c r="G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0"/>
      <c r="BX711" s="30"/>
      <c r="BY711" s="30"/>
      <c r="BZ711" s="30"/>
      <c r="CA711" s="30"/>
      <c r="CB711" s="30"/>
      <c r="CC711" s="30"/>
      <c r="CD711" s="30"/>
      <c r="CE711" s="30"/>
      <c r="CF711" s="30"/>
      <c r="CG711" s="30"/>
      <c r="CH711" s="30"/>
      <c r="CI711" s="30"/>
      <c r="CJ711" s="30"/>
      <c r="CK711" s="30"/>
      <c r="CL711" s="30"/>
      <c r="CM711" s="30"/>
      <c r="CN711" s="30"/>
      <c r="CO711" s="30"/>
      <c r="CP711" s="30"/>
      <c r="CQ711" s="30"/>
      <c r="CR711" s="30"/>
      <c r="CS711" s="30"/>
      <c r="CT711" s="30"/>
      <c r="CU711" s="30"/>
      <c r="CV711" s="30"/>
      <c r="CW711" s="30"/>
      <c r="CX711" s="30"/>
      <c r="CY711" s="30"/>
      <c r="CZ711" s="30"/>
      <c r="DA711" s="30"/>
      <c r="DB711" s="30"/>
      <c r="DC711" s="30"/>
      <c r="DD711" s="30"/>
      <c r="DE711" s="30"/>
      <c r="DF711" s="30"/>
      <c r="DG711" s="30"/>
      <c r="DH711" s="30"/>
      <c r="DI711" s="30"/>
      <c r="DJ711" s="30"/>
      <c r="DK711" s="30"/>
      <c r="DL711" s="30"/>
      <c r="DM711" s="30"/>
      <c r="DN711" s="30"/>
      <c r="DO711" s="30"/>
      <c r="DP711" s="30"/>
      <c r="DQ711" s="30"/>
      <c r="DR711" s="30"/>
      <c r="DS711" s="30"/>
      <c r="DT711" s="30"/>
      <c r="DU711" s="30"/>
      <c r="DV711" s="30"/>
      <c r="DW711" s="30"/>
      <c r="DX711" s="30"/>
      <c r="DY711" s="30"/>
      <c r="DZ711" s="30"/>
      <c r="EA711" s="30"/>
      <c r="EB711" s="30"/>
      <c r="EC711" s="30"/>
      <c r="ED711" s="30"/>
      <c r="EE711" s="30"/>
      <c r="EF711" s="30"/>
      <c r="EG711" s="30"/>
      <c r="EH711" s="30"/>
      <c r="EI711" s="30"/>
      <c r="EJ711" s="30"/>
      <c r="EK711" s="30"/>
      <c r="EL711" s="30"/>
      <c r="EM711" s="30"/>
      <c r="EN711" s="30"/>
      <c r="EO711" s="30"/>
      <c r="EP711" s="30"/>
      <c r="EQ711" s="30"/>
      <c r="ER711" s="30"/>
      <c r="ES711" s="30"/>
      <c r="ET711" s="30"/>
      <c r="EU711" s="30"/>
      <c r="EV711" s="30"/>
      <c r="EW711" s="30"/>
      <c r="EX711" s="30"/>
      <c r="EY711" s="30"/>
      <c r="EZ711" s="30"/>
      <c r="FA711" s="30"/>
      <c r="FB711" s="30"/>
      <c r="FC711" s="30"/>
      <c r="FD711" s="30"/>
      <c r="FE711" s="30"/>
      <c r="FF711" s="30"/>
      <c r="FG711" s="30"/>
      <c r="FH711" s="30"/>
      <c r="FI711" s="30"/>
      <c r="FJ711" s="30"/>
      <c r="FK711" s="30"/>
      <c r="FL711" s="30"/>
      <c r="FM711" s="30"/>
      <c r="FN711" s="30"/>
      <c r="FO711" s="30"/>
      <c r="FP711" s="30"/>
      <c r="FQ711" s="30"/>
      <c r="FR711" s="30"/>
      <c r="FS711" s="30"/>
      <c r="FT711" s="30"/>
      <c r="FU711" s="30"/>
      <c r="FV711" s="30"/>
      <c r="FW711" s="30"/>
      <c r="FX711" s="30"/>
      <c r="FY711" s="30"/>
      <c r="FZ711" s="30"/>
      <c r="GA711" s="30"/>
      <c r="GB711" s="30"/>
      <c r="GC711" s="30"/>
      <c r="GD711" s="30"/>
      <c r="GE711" s="30"/>
      <c r="GF711" s="30"/>
      <c r="GG711" s="30"/>
      <c r="GH711" s="30"/>
      <c r="GI711" s="30"/>
      <c r="GJ711" s="30"/>
      <c r="GK711" s="30"/>
      <c r="GL711" s="30"/>
      <c r="GM711" s="30"/>
      <c r="GN711" s="30"/>
      <c r="GO711" s="30"/>
      <c r="GP711" s="30"/>
      <c r="GQ711" s="30"/>
      <c r="GR711" s="30"/>
      <c r="GS711" s="30"/>
      <c r="GT711" s="30"/>
      <c r="GU711" s="30"/>
      <c r="GV711" s="30"/>
      <c r="GW711" s="30"/>
      <c r="GX711" s="30"/>
      <c r="GY711" s="30"/>
      <c r="GZ711" s="30"/>
      <c r="HA711" s="30"/>
    </row>
    <row r="712" spans="1:209" s="32" customFormat="1" x14ac:dyDescent="0.25">
      <c r="A712" s="105"/>
      <c r="B712" s="113"/>
      <c r="C712" s="114"/>
      <c r="D712" s="19"/>
      <c r="E712" s="19"/>
      <c r="F712" s="19"/>
      <c r="G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  <c r="CE712" s="30"/>
      <c r="CF712" s="30"/>
      <c r="CG712" s="30"/>
      <c r="CH712" s="30"/>
      <c r="CI712" s="30"/>
      <c r="CJ712" s="30"/>
      <c r="CK712" s="30"/>
      <c r="CL712" s="30"/>
      <c r="CM712" s="30"/>
      <c r="CN712" s="30"/>
      <c r="CO712" s="30"/>
      <c r="CP712" s="30"/>
      <c r="CQ712" s="30"/>
      <c r="CR712" s="30"/>
      <c r="CS712" s="30"/>
      <c r="CT712" s="30"/>
      <c r="CU712" s="30"/>
      <c r="CV712" s="30"/>
      <c r="CW712" s="30"/>
      <c r="CX712" s="30"/>
      <c r="CY712" s="30"/>
      <c r="CZ712" s="30"/>
      <c r="DA712" s="30"/>
      <c r="DB712" s="30"/>
      <c r="DC712" s="30"/>
      <c r="DD712" s="30"/>
      <c r="DE712" s="30"/>
      <c r="DF712" s="30"/>
      <c r="DG712" s="30"/>
      <c r="DH712" s="30"/>
      <c r="DI712" s="30"/>
      <c r="DJ712" s="30"/>
      <c r="DK712" s="30"/>
      <c r="DL712" s="30"/>
      <c r="DM712" s="30"/>
      <c r="DN712" s="30"/>
      <c r="DO712" s="30"/>
      <c r="DP712" s="30"/>
      <c r="DQ712" s="30"/>
      <c r="DR712" s="30"/>
      <c r="DS712" s="30"/>
      <c r="DT712" s="30"/>
      <c r="DU712" s="30"/>
      <c r="DV712" s="30"/>
      <c r="DW712" s="30"/>
      <c r="DX712" s="30"/>
      <c r="DY712" s="30"/>
      <c r="DZ712" s="30"/>
      <c r="EA712" s="30"/>
      <c r="EB712" s="30"/>
      <c r="EC712" s="30"/>
      <c r="ED712" s="30"/>
      <c r="EE712" s="30"/>
      <c r="EF712" s="30"/>
      <c r="EG712" s="30"/>
      <c r="EH712" s="30"/>
      <c r="EI712" s="30"/>
      <c r="EJ712" s="30"/>
      <c r="EK712" s="30"/>
      <c r="EL712" s="30"/>
      <c r="EM712" s="30"/>
      <c r="EN712" s="30"/>
      <c r="EO712" s="30"/>
      <c r="EP712" s="30"/>
      <c r="EQ712" s="30"/>
      <c r="ER712" s="30"/>
      <c r="ES712" s="30"/>
      <c r="ET712" s="30"/>
      <c r="EU712" s="30"/>
      <c r="EV712" s="30"/>
      <c r="EW712" s="30"/>
      <c r="EX712" s="30"/>
      <c r="EY712" s="30"/>
      <c r="EZ712" s="30"/>
      <c r="FA712" s="30"/>
      <c r="FB712" s="30"/>
      <c r="FC712" s="30"/>
      <c r="FD712" s="30"/>
      <c r="FE712" s="30"/>
      <c r="FF712" s="30"/>
      <c r="FG712" s="30"/>
      <c r="FH712" s="30"/>
      <c r="FI712" s="30"/>
      <c r="FJ712" s="30"/>
      <c r="FK712" s="30"/>
      <c r="FL712" s="30"/>
      <c r="FM712" s="30"/>
      <c r="FN712" s="30"/>
      <c r="FO712" s="30"/>
      <c r="FP712" s="30"/>
      <c r="FQ712" s="30"/>
      <c r="FR712" s="30"/>
      <c r="FS712" s="30"/>
      <c r="FT712" s="30"/>
      <c r="FU712" s="30"/>
      <c r="FV712" s="30"/>
      <c r="FW712" s="30"/>
      <c r="FX712" s="30"/>
      <c r="FY712" s="30"/>
      <c r="FZ712" s="30"/>
      <c r="GA712" s="30"/>
      <c r="GB712" s="30"/>
      <c r="GC712" s="30"/>
      <c r="GD712" s="30"/>
      <c r="GE712" s="30"/>
      <c r="GF712" s="30"/>
      <c r="GG712" s="30"/>
      <c r="GH712" s="30"/>
      <c r="GI712" s="30"/>
      <c r="GJ712" s="30"/>
      <c r="GK712" s="30"/>
      <c r="GL712" s="30"/>
      <c r="GM712" s="30"/>
      <c r="GN712" s="30"/>
      <c r="GO712" s="30"/>
      <c r="GP712" s="30"/>
      <c r="GQ712" s="30"/>
      <c r="GR712" s="30"/>
      <c r="GS712" s="30"/>
      <c r="GT712" s="30"/>
      <c r="GU712" s="30"/>
      <c r="GV712" s="30"/>
      <c r="GW712" s="30"/>
      <c r="GX712" s="30"/>
      <c r="GY712" s="30"/>
      <c r="GZ712" s="30"/>
      <c r="HA712" s="30"/>
    </row>
    <row r="713" spans="1:209" s="32" customFormat="1" x14ac:dyDescent="0.25">
      <c r="A713" s="105"/>
      <c r="B713" s="113"/>
      <c r="C713" s="114"/>
      <c r="D713" s="19"/>
      <c r="E713" s="19"/>
      <c r="F713" s="19"/>
      <c r="G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  <c r="CE713" s="30"/>
      <c r="CF713" s="30"/>
      <c r="CG713" s="30"/>
      <c r="CH713" s="30"/>
      <c r="CI713" s="30"/>
      <c r="CJ713" s="30"/>
      <c r="CK713" s="30"/>
      <c r="CL713" s="30"/>
      <c r="CM713" s="30"/>
      <c r="CN713" s="30"/>
      <c r="CO713" s="30"/>
      <c r="CP713" s="30"/>
      <c r="CQ713" s="30"/>
      <c r="CR713" s="30"/>
      <c r="CS713" s="30"/>
      <c r="CT713" s="30"/>
      <c r="CU713" s="30"/>
      <c r="CV713" s="30"/>
      <c r="CW713" s="30"/>
      <c r="CX713" s="30"/>
      <c r="CY713" s="30"/>
      <c r="CZ713" s="30"/>
      <c r="DA713" s="30"/>
      <c r="DB713" s="30"/>
      <c r="DC713" s="30"/>
      <c r="DD713" s="30"/>
      <c r="DE713" s="30"/>
      <c r="DF713" s="30"/>
      <c r="DG713" s="30"/>
      <c r="DH713" s="30"/>
      <c r="DI713" s="30"/>
      <c r="DJ713" s="30"/>
      <c r="DK713" s="30"/>
      <c r="DL713" s="30"/>
      <c r="DM713" s="30"/>
      <c r="DN713" s="30"/>
      <c r="DO713" s="30"/>
      <c r="DP713" s="30"/>
      <c r="DQ713" s="30"/>
      <c r="DR713" s="30"/>
      <c r="DS713" s="30"/>
      <c r="DT713" s="30"/>
      <c r="DU713" s="30"/>
      <c r="DV713" s="30"/>
      <c r="DW713" s="30"/>
      <c r="DX713" s="30"/>
      <c r="DY713" s="30"/>
      <c r="DZ713" s="30"/>
      <c r="EA713" s="30"/>
      <c r="EB713" s="30"/>
      <c r="EC713" s="30"/>
      <c r="ED713" s="30"/>
      <c r="EE713" s="30"/>
      <c r="EF713" s="30"/>
      <c r="EG713" s="30"/>
      <c r="EH713" s="30"/>
      <c r="EI713" s="30"/>
      <c r="EJ713" s="30"/>
      <c r="EK713" s="30"/>
      <c r="EL713" s="30"/>
      <c r="EM713" s="30"/>
      <c r="EN713" s="30"/>
      <c r="EO713" s="30"/>
      <c r="EP713" s="30"/>
      <c r="EQ713" s="30"/>
      <c r="ER713" s="30"/>
      <c r="ES713" s="30"/>
      <c r="ET713" s="30"/>
      <c r="EU713" s="30"/>
      <c r="EV713" s="30"/>
      <c r="EW713" s="30"/>
      <c r="EX713" s="30"/>
      <c r="EY713" s="30"/>
      <c r="EZ713" s="30"/>
      <c r="FA713" s="30"/>
      <c r="FB713" s="30"/>
      <c r="FC713" s="30"/>
      <c r="FD713" s="30"/>
      <c r="FE713" s="30"/>
      <c r="FF713" s="30"/>
      <c r="FG713" s="30"/>
      <c r="FH713" s="30"/>
      <c r="FI713" s="30"/>
      <c r="FJ713" s="30"/>
      <c r="FK713" s="30"/>
      <c r="FL713" s="30"/>
      <c r="FM713" s="30"/>
      <c r="FN713" s="30"/>
      <c r="FO713" s="30"/>
      <c r="FP713" s="30"/>
      <c r="FQ713" s="30"/>
      <c r="FR713" s="30"/>
      <c r="FS713" s="30"/>
      <c r="FT713" s="30"/>
      <c r="FU713" s="30"/>
      <c r="FV713" s="30"/>
      <c r="FW713" s="30"/>
      <c r="FX713" s="30"/>
      <c r="FY713" s="30"/>
      <c r="FZ713" s="30"/>
      <c r="GA713" s="30"/>
      <c r="GB713" s="30"/>
      <c r="GC713" s="30"/>
      <c r="GD713" s="30"/>
      <c r="GE713" s="30"/>
      <c r="GF713" s="30"/>
      <c r="GG713" s="30"/>
      <c r="GH713" s="30"/>
      <c r="GI713" s="30"/>
      <c r="GJ713" s="30"/>
      <c r="GK713" s="30"/>
      <c r="GL713" s="30"/>
      <c r="GM713" s="30"/>
      <c r="GN713" s="30"/>
      <c r="GO713" s="30"/>
      <c r="GP713" s="30"/>
      <c r="GQ713" s="30"/>
      <c r="GR713" s="30"/>
      <c r="GS713" s="30"/>
      <c r="GT713" s="30"/>
      <c r="GU713" s="30"/>
      <c r="GV713" s="30"/>
      <c r="GW713" s="30"/>
      <c r="GX713" s="30"/>
      <c r="GY713" s="30"/>
      <c r="GZ713" s="30"/>
      <c r="HA713" s="30"/>
    </row>
    <row r="714" spans="1:209" s="32" customFormat="1" x14ac:dyDescent="0.25">
      <c r="A714" s="105"/>
      <c r="B714" s="113"/>
      <c r="C714" s="114"/>
      <c r="D714" s="19"/>
      <c r="E714" s="19"/>
      <c r="F714" s="19"/>
      <c r="G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  <c r="CE714" s="30"/>
      <c r="CF714" s="30"/>
      <c r="CG714" s="30"/>
      <c r="CH714" s="30"/>
      <c r="CI714" s="30"/>
      <c r="CJ714" s="30"/>
      <c r="CK714" s="30"/>
      <c r="CL714" s="30"/>
      <c r="CM714" s="30"/>
      <c r="CN714" s="30"/>
      <c r="CO714" s="30"/>
      <c r="CP714" s="30"/>
      <c r="CQ714" s="30"/>
      <c r="CR714" s="30"/>
      <c r="CS714" s="30"/>
      <c r="CT714" s="30"/>
      <c r="CU714" s="30"/>
      <c r="CV714" s="30"/>
      <c r="CW714" s="30"/>
      <c r="CX714" s="30"/>
      <c r="CY714" s="30"/>
      <c r="CZ714" s="30"/>
      <c r="DA714" s="30"/>
      <c r="DB714" s="30"/>
      <c r="DC714" s="30"/>
      <c r="DD714" s="30"/>
      <c r="DE714" s="30"/>
      <c r="DF714" s="30"/>
      <c r="DG714" s="30"/>
      <c r="DH714" s="30"/>
      <c r="DI714" s="30"/>
      <c r="DJ714" s="30"/>
      <c r="DK714" s="30"/>
      <c r="DL714" s="30"/>
      <c r="DM714" s="30"/>
      <c r="DN714" s="30"/>
      <c r="DO714" s="30"/>
      <c r="DP714" s="30"/>
      <c r="DQ714" s="30"/>
      <c r="DR714" s="30"/>
      <c r="DS714" s="30"/>
      <c r="DT714" s="30"/>
      <c r="DU714" s="30"/>
      <c r="DV714" s="30"/>
      <c r="DW714" s="30"/>
      <c r="DX714" s="30"/>
      <c r="DY714" s="30"/>
      <c r="DZ714" s="30"/>
      <c r="EA714" s="30"/>
      <c r="EB714" s="30"/>
      <c r="EC714" s="30"/>
      <c r="ED714" s="30"/>
      <c r="EE714" s="30"/>
      <c r="EF714" s="30"/>
      <c r="EG714" s="30"/>
      <c r="EH714" s="30"/>
      <c r="EI714" s="30"/>
      <c r="EJ714" s="30"/>
      <c r="EK714" s="30"/>
      <c r="EL714" s="30"/>
      <c r="EM714" s="30"/>
      <c r="EN714" s="30"/>
      <c r="EO714" s="30"/>
      <c r="EP714" s="30"/>
      <c r="EQ714" s="30"/>
      <c r="ER714" s="30"/>
      <c r="ES714" s="30"/>
      <c r="ET714" s="30"/>
      <c r="EU714" s="30"/>
      <c r="EV714" s="30"/>
      <c r="EW714" s="30"/>
      <c r="EX714" s="30"/>
      <c r="EY714" s="30"/>
      <c r="EZ714" s="30"/>
      <c r="FA714" s="30"/>
      <c r="FB714" s="30"/>
      <c r="FC714" s="30"/>
      <c r="FD714" s="30"/>
      <c r="FE714" s="30"/>
      <c r="FF714" s="30"/>
      <c r="FG714" s="30"/>
      <c r="FH714" s="30"/>
      <c r="FI714" s="30"/>
      <c r="FJ714" s="30"/>
      <c r="FK714" s="30"/>
      <c r="FL714" s="30"/>
      <c r="FM714" s="30"/>
      <c r="FN714" s="30"/>
      <c r="FO714" s="30"/>
      <c r="FP714" s="30"/>
      <c r="FQ714" s="30"/>
      <c r="FR714" s="30"/>
      <c r="FS714" s="30"/>
      <c r="FT714" s="30"/>
      <c r="FU714" s="30"/>
      <c r="FV714" s="30"/>
      <c r="FW714" s="30"/>
      <c r="FX714" s="30"/>
      <c r="FY714" s="30"/>
      <c r="FZ714" s="30"/>
      <c r="GA714" s="30"/>
      <c r="GB714" s="30"/>
      <c r="GC714" s="30"/>
      <c r="GD714" s="30"/>
      <c r="GE714" s="30"/>
      <c r="GF714" s="30"/>
      <c r="GG714" s="30"/>
      <c r="GH714" s="30"/>
      <c r="GI714" s="30"/>
      <c r="GJ714" s="30"/>
      <c r="GK714" s="30"/>
      <c r="GL714" s="30"/>
      <c r="GM714" s="30"/>
      <c r="GN714" s="30"/>
      <c r="GO714" s="30"/>
      <c r="GP714" s="30"/>
      <c r="GQ714" s="30"/>
      <c r="GR714" s="30"/>
      <c r="GS714" s="30"/>
      <c r="GT714" s="30"/>
      <c r="GU714" s="30"/>
      <c r="GV714" s="30"/>
      <c r="GW714" s="30"/>
      <c r="GX714" s="30"/>
      <c r="GY714" s="30"/>
      <c r="GZ714" s="30"/>
      <c r="HA714" s="30"/>
    </row>
    <row r="715" spans="1:209" s="32" customFormat="1" x14ac:dyDescent="0.25">
      <c r="A715" s="105"/>
      <c r="B715" s="113"/>
      <c r="C715" s="114"/>
      <c r="D715" s="19"/>
      <c r="E715" s="19"/>
      <c r="F715" s="19"/>
      <c r="G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0"/>
      <c r="BX715" s="30"/>
      <c r="BY715" s="30"/>
      <c r="BZ715" s="30"/>
      <c r="CA715" s="30"/>
      <c r="CB715" s="30"/>
      <c r="CC715" s="30"/>
      <c r="CD715" s="30"/>
      <c r="CE715" s="30"/>
      <c r="CF715" s="30"/>
      <c r="CG715" s="30"/>
      <c r="CH715" s="30"/>
      <c r="CI715" s="30"/>
      <c r="CJ715" s="30"/>
      <c r="CK715" s="30"/>
      <c r="CL715" s="30"/>
      <c r="CM715" s="30"/>
      <c r="CN715" s="30"/>
      <c r="CO715" s="30"/>
      <c r="CP715" s="30"/>
      <c r="CQ715" s="30"/>
      <c r="CR715" s="30"/>
      <c r="CS715" s="30"/>
      <c r="CT715" s="30"/>
      <c r="CU715" s="30"/>
      <c r="CV715" s="30"/>
      <c r="CW715" s="30"/>
      <c r="CX715" s="30"/>
      <c r="CY715" s="30"/>
      <c r="CZ715" s="30"/>
      <c r="DA715" s="30"/>
      <c r="DB715" s="30"/>
      <c r="DC715" s="30"/>
      <c r="DD715" s="30"/>
      <c r="DE715" s="30"/>
      <c r="DF715" s="30"/>
      <c r="DG715" s="30"/>
      <c r="DH715" s="30"/>
      <c r="DI715" s="30"/>
      <c r="DJ715" s="30"/>
      <c r="DK715" s="30"/>
      <c r="DL715" s="30"/>
      <c r="DM715" s="30"/>
      <c r="DN715" s="30"/>
      <c r="DO715" s="30"/>
      <c r="DP715" s="30"/>
      <c r="DQ715" s="30"/>
      <c r="DR715" s="30"/>
      <c r="DS715" s="30"/>
      <c r="DT715" s="30"/>
      <c r="DU715" s="30"/>
      <c r="DV715" s="30"/>
      <c r="DW715" s="30"/>
      <c r="DX715" s="30"/>
      <c r="DY715" s="30"/>
      <c r="DZ715" s="30"/>
      <c r="EA715" s="30"/>
      <c r="EB715" s="30"/>
      <c r="EC715" s="30"/>
      <c r="ED715" s="30"/>
      <c r="EE715" s="30"/>
      <c r="EF715" s="30"/>
      <c r="EG715" s="30"/>
      <c r="EH715" s="30"/>
      <c r="EI715" s="30"/>
      <c r="EJ715" s="30"/>
      <c r="EK715" s="30"/>
      <c r="EL715" s="30"/>
      <c r="EM715" s="30"/>
      <c r="EN715" s="30"/>
      <c r="EO715" s="30"/>
      <c r="EP715" s="30"/>
      <c r="EQ715" s="30"/>
      <c r="ER715" s="30"/>
      <c r="ES715" s="30"/>
      <c r="ET715" s="30"/>
      <c r="EU715" s="30"/>
      <c r="EV715" s="30"/>
      <c r="EW715" s="30"/>
      <c r="EX715" s="30"/>
      <c r="EY715" s="30"/>
      <c r="EZ715" s="30"/>
      <c r="FA715" s="30"/>
      <c r="FB715" s="30"/>
      <c r="FC715" s="30"/>
      <c r="FD715" s="30"/>
      <c r="FE715" s="30"/>
      <c r="FF715" s="30"/>
      <c r="FG715" s="30"/>
      <c r="FH715" s="30"/>
      <c r="FI715" s="30"/>
      <c r="FJ715" s="30"/>
      <c r="FK715" s="30"/>
      <c r="FL715" s="30"/>
      <c r="FM715" s="30"/>
      <c r="FN715" s="30"/>
      <c r="FO715" s="30"/>
      <c r="FP715" s="30"/>
      <c r="FQ715" s="30"/>
      <c r="FR715" s="30"/>
      <c r="FS715" s="30"/>
      <c r="FT715" s="30"/>
      <c r="FU715" s="30"/>
      <c r="FV715" s="30"/>
      <c r="FW715" s="30"/>
      <c r="FX715" s="30"/>
      <c r="FY715" s="30"/>
      <c r="FZ715" s="30"/>
      <c r="GA715" s="30"/>
      <c r="GB715" s="30"/>
      <c r="GC715" s="30"/>
      <c r="GD715" s="30"/>
      <c r="GE715" s="30"/>
      <c r="GF715" s="30"/>
      <c r="GG715" s="30"/>
      <c r="GH715" s="30"/>
      <c r="GI715" s="30"/>
      <c r="GJ715" s="30"/>
      <c r="GK715" s="30"/>
      <c r="GL715" s="30"/>
      <c r="GM715" s="30"/>
      <c r="GN715" s="30"/>
      <c r="GO715" s="30"/>
      <c r="GP715" s="30"/>
      <c r="GQ715" s="30"/>
      <c r="GR715" s="30"/>
      <c r="GS715" s="30"/>
      <c r="GT715" s="30"/>
      <c r="GU715" s="30"/>
      <c r="GV715" s="30"/>
      <c r="GW715" s="30"/>
      <c r="GX715" s="30"/>
      <c r="GY715" s="30"/>
      <c r="GZ715" s="30"/>
      <c r="HA715" s="30"/>
    </row>
    <row r="716" spans="1:209" s="32" customFormat="1" x14ac:dyDescent="0.25">
      <c r="A716" s="105"/>
      <c r="B716" s="113"/>
      <c r="C716" s="114"/>
      <c r="D716" s="19"/>
      <c r="E716" s="19"/>
      <c r="F716" s="19"/>
      <c r="G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  <c r="CE716" s="30"/>
      <c r="CF716" s="30"/>
      <c r="CG716" s="30"/>
      <c r="CH716" s="30"/>
      <c r="CI716" s="30"/>
      <c r="CJ716" s="30"/>
      <c r="CK716" s="30"/>
      <c r="CL716" s="30"/>
      <c r="CM716" s="30"/>
      <c r="CN716" s="30"/>
      <c r="CO716" s="30"/>
      <c r="CP716" s="30"/>
      <c r="CQ716" s="30"/>
      <c r="CR716" s="30"/>
      <c r="CS716" s="30"/>
      <c r="CT716" s="30"/>
      <c r="CU716" s="30"/>
      <c r="CV716" s="30"/>
      <c r="CW716" s="30"/>
      <c r="CX716" s="30"/>
      <c r="CY716" s="30"/>
      <c r="CZ716" s="30"/>
      <c r="DA716" s="30"/>
      <c r="DB716" s="30"/>
      <c r="DC716" s="30"/>
      <c r="DD716" s="30"/>
      <c r="DE716" s="30"/>
      <c r="DF716" s="30"/>
      <c r="DG716" s="30"/>
      <c r="DH716" s="30"/>
      <c r="DI716" s="30"/>
      <c r="DJ716" s="30"/>
      <c r="DK716" s="30"/>
      <c r="DL716" s="30"/>
      <c r="DM716" s="30"/>
      <c r="DN716" s="30"/>
      <c r="DO716" s="30"/>
      <c r="DP716" s="30"/>
      <c r="DQ716" s="30"/>
      <c r="DR716" s="30"/>
      <c r="DS716" s="30"/>
      <c r="DT716" s="30"/>
      <c r="DU716" s="30"/>
      <c r="DV716" s="30"/>
      <c r="DW716" s="30"/>
      <c r="DX716" s="30"/>
      <c r="DY716" s="30"/>
      <c r="DZ716" s="30"/>
      <c r="EA716" s="30"/>
      <c r="EB716" s="30"/>
      <c r="EC716" s="30"/>
      <c r="ED716" s="30"/>
      <c r="EE716" s="30"/>
      <c r="EF716" s="30"/>
      <c r="EG716" s="30"/>
      <c r="EH716" s="30"/>
      <c r="EI716" s="30"/>
      <c r="EJ716" s="30"/>
      <c r="EK716" s="30"/>
      <c r="EL716" s="30"/>
      <c r="EM716" s="30"/>
      <c r="EN716" s="30"/>
      <c r="EO716" s="30"/>
      <c r="EP716" s="30"/>
      <c r="EQ716" s="30"/>
      <c r="ER716" s="30"/>
      <c r="ES716" s="30"/>
      <c r="ET716" s="30"/>
      <c r="EU716" s="30"/>
      <c r="EV716" s="30"/>
      <c r="EW716" s="30"/>
      <c r="EX716" s="30"/>
      <c r="EY716" s="30"/>
      <c r="EZ716" s="30"/>
      <c r="FA716" s="30"/>
      <c r="FB716" s="30"/>
      <c r="FC716" s="30"/>
      <c r="FD716" s="30"/>
      <c r="FE716" s="30"/>
      <c r="FF716" s="30"/>
      <c r="FG716" s="30"/>
      <c r="FH716" s="30"/>
      <c r="FI716" s="30"/>
      <c r="FJ716" s="30"/>
      <c r="FK716" s="30"/>
      <c r="FL716" s="30"/>
      <c r="FM716" s="30"/>
      <c r="FN716" s="30"/>
      <c r="FO716" s="30"/>
      <c r="FP716" s="30"/>
      <c r="FQ716" s="30"/>
      <c r="FR716" s="30"/>
      <c r="FS716" s="30"/>
      <c r="FT716" s="30"/>
      <c r="FU716" s="30"/>
      <c r="FV716" s="30"/>
      <c r="FW716" s="30"/>
      <c r="FX716" s="30"/>
      <c r="FY716" s="30"/>
      <c r="FZ716" s="30"/>
      <c r="GA716" s="30"/>
      <c r="GB716" s="30"/>
      <c r="GC716" s="30"/>
      <c r="GD716" s="30"/>
      <c r="GE716" s="30"/>
      <c r="GF716" s="30"/>
      <c r="GG716" s="30"/>
      <c r="GH716" s="30"/>
      <c r="GI716" s="30"/>
      <c r="GJ716" s="30"/>
      <c r="GK716" s="30"/>
      <c r="GL716" s="30"/>
      <c r="GM716" s="30"/>
      <c r="GN716" s="30"/>
      <c r="GO716" s="30"/>
      <c r="GP716" s="30"/>
      <c r="GQ716" s="30"/>
      <c r="GR716" s="30"/>
      <c r="GS716" s="30"/>
      <c r="GT716" s="30"/>
      <c r="GU716" s="30"/>
      <c r="GV716" s="30"/>
      <c r="GW716" s="30"/>
      <c r="GX716" s="30"/>
      <c r="GY716" s="30"/>
      <c r="GZ716" s="30"/>
      <c r="HA716" s="30"/>
    </row>
    <row r="717" spans="1:209" s="32" customFormat="1" x14ac:dyDescent="0.25">
      <c r="A717" s="105"/>
      <c r="B717" s="113"/>
      <c r="C717" s="114"/>
      <c r="D717" s="19"/>
      <c r="E717" s="19"/>
      <c r="F717" s="19"/>
      <c r="G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  <c r="CE717" s="30"/>
      <c r="CF717" s="30"/>
      <c r="CG717" s="30"/>
      <c r="CH717" s="30"/>
      <c r="CI717" s="30"/>
      <c r="CJ717" s="30"/>
      <c r="CK717" s="30"/>
      <c r="CL717" s="30"/>
      <c r="CM717" s="30"/>
      <c r="CN717" s="30"/>
      <c r="CO717" s="30"/>
      <c r="CP717" s="30"/>
      <c r="CQ717" s="30"/>
      <c r="CR717" s="30"/>
      <c r="CS717" s="30"/>
      <c r="CT717" s="30"/>
      <c r="CU717" s="30"/>
      <c r="CV717" s="30"/>
      <c r="CW717" s="30"/>
      <c r="CX717" s="30"/>
      <c r="CY717" s="30"/>
      <c r="CZ717" s="30"/>
      <c r="DA717" s="30"/>
      <c r="DB717" s="30"/>
      <c r="DC717" s="30"/>
      <c r="DD717" s="30"/>
      <c r="DE717" s="30"/>
      <c r="DF717" s="30"/>
      <c r="DG717" s="30"/>
      <c r="DH717" s="30"/>
      <c r="DI717" s="30"/>
      <c r="DJ717" s="30"/>
      <c r="DK717" s="30"/>
      <c r="DL717" s="30"/>
      <c r="DM717" s="30"/>
      <c r="DN717" s="30"/>
      <c r="DO717" s="30"/>
      <c r="DP717" s="30"/>
      <c r="DQ717" s="30"/>
      <c r="DR717" s="30"/>
      <c r="DS717" s="30"/>
      <c r="DT717" s="30"/>
      <c r="DU717" s="30"/>
      <c r="DV717" s="30"/>
      <c r="DW717" s="30"/>
      <c r="DX717" s="30"/>
      <c r="DY717" s="30"/>
      <c r="DZ717" s="30"/>
      <c r="EA717" s="30"/>
      <c r="EB717" s="30"/>
      <c r="EC717" s="30"/>
      <c r="ED717" s="30"/>
      <c r="EE717" s="30"/>
      <c r="EF717" s="30"/>
      <c r="EG717" s="30"/>
      <c r="EH717" s="30"/>
      <c r="EI717" s="30"/>
      <c r="EJ717" s="30"/>
      <c r="EK717" s="30"/>
      <c r="EL717" s="30"/>
      <c r="EM717" s="30"/>
      <c r="EN717" s="30"/>
      <c r="EO717" s="30"/>
      <c r="EP717" s="30"/>
      <c r="EQ717" s="30"/>
      <c r="ER717" s="30"/>
      <c r="ES717" s="30"/>
      <c r="ET717" s="30"/>
      <c r="EU717" s="30"/>
      <c r="EV717" s="30"/>
      <c r="EW717" s="30"/>
      <c r="EX717" s="30"/>
      <c r="EY717" s="30"/>
      <c r="EZ717" s="30"/>
      <c r="FA717" s="30"/>
      <c r="FB717" s="30"/>
      <c r="FC717" s="30"/>
      <c r="FD717" s="30"/>
      <c r="FE717" s="30"/>
      <c r="FF717" s="30"/>
      <c r="FG717" s="30"/>
      <c r="FH717" s="30"/>
      <c r="FI717" s="30"/>
      <c r="FJ717" s="30"/>
      <c r="FK717" s="30"/>
      <c r="FL717" s="30"/>
      <c r="FM717" s="30"/>
      <c r="FN717" s="30"/>
      <c r="FO717" s="30"/>
      <c r="FP717" s="30"/>
      <c r="FQ717" s="30"/>
      <c r="FR717" s="30"/>
      <c r="FS717" s="30"/>
      <c r="FT717" s="30"/>
      <c r="FU717" s="30"/>
      <c r="FV717" s="30"/>
      <c r="FW717" s="30"/>
      <c r="FX717" s="30"/>
      <c r="FY717" s="30"/>
      <c r="FZ717" s="30"/>
      <c r="GA717" s="30"/>
      <c r="GB717" s="30"/>
      <c r="GC717" s="30"/>
      <c r="GD717" s="30"/>
      <c r="GE717" s="30"/>
      <c r="GF717" s="30"/>
      <c r="GG717" s="30"/>
      <c r="GH717" s="30"/>
      <c r="GI717" s="30"/>
      <c r="GJ717" s="30"/>
      <c r="GK717" s="30"/>
      <c r="GL717" s="30"/>
      <c r="GM717" s="30"/>
      <c r="GN717" s="30"/>
      <c r="GO717" s="30"/>
      <c r="GP717" s="30"/>
      <c r="GQ717" s="30"/>
      <c r="GR717" s="30"/>
      <c r="GS717" s="30"/>
      <c r="GT717" s="30"/>
      <c r="GU717" s="30"/>
      <c r="GV717" s="30"/>
      <c r="GW717" s="30"/>
      <c r="GX717" s="30"/>
      <c r="GY717" s="30"/>
      <c r="GZ717" s="30"/>
      <c r="HA717" s="30"/>
    </row>
    <row r="718" spans="1:209" s="32" customFormat="1" x14ac:dyDescent="0.25">
      <c r="A718" s="105"/>
      <c r="B718" s="113"/>
      <c r="C718" s="114"/>
      <c r="D718" s="19"/>
      <c r="E718" s="19"/>
      <c r="F718" s="19"/>
      <c r="G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  <c r="CE718" s="30"/>
      <c r="CF718" s="30"/>
      <c r="CG718" s="30"/>
      <c r="CH718" s="30"/>
      <c r="CI718" s="30"/>
      <c r="CJ718" s="30"/>
      <c r="CK718" s="30"/>
      <c r="CL718" s="30"/>
      <c r="CM718" s="30"/>
      <c r="CN718" s="30"/>
      <c r="CO718" s="30"/>
      <c r="CP718" s="30"/>
      <c r="CQ718" s="30"/>
      <c r="CR718" s="30"/>
      <c r="CS718" s="30"/>
      <c r="CT718" s="30"/>
      <c r="CU718" s="30"/>
      <c r="CV718" s="30"/>
      <c r="CW718" s="30"/>
      <c r="CX718" s="30"/>
      <c r="CY718" s="30"/>
      <c r="CZ718" s="30"/>
      <c r="DA718" s="30"/>
      <c r="DB718" s="30"/>
      <c r="DC718" s="30"/>
      <c r="DD718" s="30"/>
      <c r="DE718" s="30"/>
      <c r="DF718" s="30"/>
      <c r="DG718" s="30"/>
      <c r="DH718" s="30"/>
      <c r="DI718" s="30"/>
      <c r="DJ718" s="30"/>
      <c r="DK718" s="30"/>
      <c r="DL718" s="30"/>
      <c r="DM718" s="30"/>
      <c r="DN718" s="30"/>
      <c r="DO718" s="30"/>
      <c r="DP718" s="30"/>
      <c r="DQ718" s="30"/>
      <c r="DR718" s="30"/>
      <c r="DS718" s="30"/>
      <c r="DT718" s="30"/>
      <c r="DU718" s="30"/>
      <c r="DV718" s="30"/>
      <c r="DW718" s="30"/>
      <c r="DX718" s="30"/>
      <c r="DY718" s="30"/>
      <c r="DZ718" s="30"/>
      <c r="EA718" s="30"/>
      <c r="EB718" s="30"/>
      <c r="EC718" s="30"/>
      <c r="ED718" s="30"/>
      <c r="EE718" s="30"/>
      <c r="EF718" s="30"/>
      <c r="EG718" s="30"/>
      <c r="EH718" s="30"/>
      <c r="EI718" s="30"/>
      <c r="EJ718" s="30"/>
      <c r="EK718" s="30"/>
      <c r="EL718" s="30"/>
      <c r="EM718" s="30"/>
      <c r="EN718" s="30"/>
      <c r="EO718" s="30"/>
      <c r="EP718" s="30"/>
      <c r="EQ718" s="30"/>
      <c r="ER718" s="30"/>
      <c r="ES718" s="30"/>
      <c r="ET718" s="30"/>
      <c r="EU718" s="30"/>
      <c r="EV718" s="30"/>
      <c r="EW718" s="30"/>
      <c r="EX718" s="30"/>
      <c r="EY718" s="30"/>
      <c r="EZ718" s="30"/>
      <c r="FA718" s="30"/>
      <c r="FB718" s="30"/>
      <c r="FC718" s="30"/>
      <c r="FD718" s="30"/>
      <c r="FE718" s="30"/>
      <c r="FF718" s="30"/>
      <c r="FG718" s="30"/>
      <c r="FH718" s="30"/>
      <c r="FI718" s="30"/>
      <c r="FJ718" s="30"/>
      <c r="FK718" s="30"/>
      <c r="FL718" s="30"/>
      <c r="FM718" s="30"/>
      <c r="FN718" s="30"/>
      <c r="FO718" s="30"/>
      <c r="FP718" s="30"/>
      <c r="FQ718" s="30"/>
      <c r="FR718" s="30"/>
      <c r="FS718" s="30"/>
      <c r="FT718" s="30"/>
      <c r="FU718" s="30"/>
      <c r="FV718" s="30"/>
      <c r="FW718" s="30"/>
      <c r="FX718" s="30"/>
      <c r="FY718" s="30"/>
      <c r="FZ718" s="30"/>
      <c r="GA718" s="30"/>
      <c r="GB718" s="30"/>
      <c r="GC718" s="30"/>
      <c r="GD718" s="30"/>
      <c r="GE718" s="30"/>
      <c r="GF718" s="30"/>
      <c r="GG718" s="30"/>
      <c r="GH718" s="30"/>
      <c r="GI718" s="30"/>
      <c r="GJ718" s="30"/>
      <c r="GK718" s="30"/>
      <c r="GL718" s="30"/>
      <c r="GM718" s="30"/>
      <c r="GN718" s="30"/>
      <c r="GO718" s="30"/>
      <c r="GP718" s="30"/>
      <c r="GQ718" s="30"/>
      <c r="GR718" s="30"/>
      <c r="GS718" s="30"/>
      <c r="GT718" s="30"/>
      <c r="GU718" s="30"/>
      <c r="GV718" s="30"/>
      <c r="GW718" s="30"/>
      <c r="GX718" s="30"/>
      <c r="GY718" s="30"/>
      <c r="GZ718" s="30"/>
      <c r="HA718" s="30"/>
    </row>
    <row r="719" spans="1:209" s="32" customFormat="1" x14ac:dyDescent="0.25">
      <c r="A719" s="105"/>
      <c r="B719" s="113"/>
      <c r="C719" s="114"/>
      <c r="D719" s="19"/>
      <c r="E719" s="19"/>
      <c r="F719" s="19"/>
      <c r="G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  <c r="CE719" s="30"/>
      <c r="CF719" s="30"/>
      <c r="CG719" s="30"/>
      <c r="CH719" s="30"/>
      <c r="CI719" s="30"/>
      <c r="CJ719" s="30"/>
      <c r="CK719" s="30"/>
      <c r="CL719" s="30"/>
      <c r="CM719" s="30"/>
      <c r="CN719" s="30"/>
      <c r="CO719" s="30"/>
      <c r="CP719" s="30"/>
      <c r="CQ719" s="30"/>
      <c r="CR719" s="30"/>
      <c r="CS719" s="30"/>
      <c r="CT719" s="30"/>
      <c r="CU719" s="30"/>
      <c r="CV719" s="30"/>
      <c r="CW719" s="30"/>
      <c r="CX719" s="30"/>
      <c r="CY719" s="30"/>
      <c r="CZ719" s="30"/>
      <c r="DA719" s="30"/>
      <c r="DB719" s="30"/>
      <c r="DC719" s="30"/>
      <c r="DD719" s="30"/>
      <c r="DE719" s="30"/>
      <c r="DF719" s="30"/>
      <c r="DG719" s="30"/>
      <c r="DH719" s="30"/>
      <c r="DI719" s="30"/>
      <c r="DJ719" s="30"/>
      <c r="DK719" s="30"/>
      <c r="DL719" s="30"/>
      <c r="DM719" s="30"/>
      <c r="DN719" s="30"/>
      <c r="DO719" s="30"/>
      <c r="DP719" s="30"/>
      <c r="DQ719" s="30"/>
      <c r="DR719" s="30"/>
      <c r="DS719" s="30"/>
      <c r="DT719" s="30"/>
      <c r="DU719" s="30"/>
      <c r="DV719" s="30"/>
      <c r="DW719" s="30"/>
      <c r="DX719" s="30"/>
      <c r="DY719" s="30"/>
      <c r="DZ719" s="30"/>
      <c r="EA719" s="30"/>
      <c r="EB719" s="30"/>
      <c r="EC719" s="30"/>
      <c r="ED719" s="30"/>
      <c r="EE719" s="30"/>
      <c r="EF719" s="30"/>
      <c r="EG719" s="30"/>
      <c r="EH719" s="30"/>
      <c r="EI719" s="30"/>
      <c r="EJ719" s="30"/>
      <c r="EK719" s="30"/>
      <c r="EL719" s="30"/>
      <c r="EM719" s="30"/>
      <c r="EN719" s="30"/>
      <c r="EO719" s="30"/>
      <c r="EP719" s="30"/>
      <c r="EQ719" s="30"/>
      <c r="ER719" s="30"/>
      <c r="ES719" s="30"/>
      <c r="ET719" s="30"/>
      <c r="EU719" s="30"/>
      <c r="EV719" s="30"/>
      <c r="EW719" s="30"/>
      <c r="EX719" s="30"/>
      <c r="EY719" s="30"/>
      <c r="EZ719" s="30"/>
      <c r="FA719" s="30"/>
      <c r="FB719" s="30"/>
      <c r="FC719" s="30"/>
      <c r="FD719" s="30"/>
      <c r="FE719" s="30"/>
      <c r="FF719" s="30"/>
      <c r="FG719" s="30"/>
      <c r="FH719" s="30"/>
      <c r="FI719" s="30"/>
      <c r="FJ719" s="30"/>
      <c r="FK719" s="30"/>
      <c r="FL719" s="30"/>
      <c r="FM719" s="30"/>
      <c r="FN719" s="30"/>
      <c r="FO719" s="30"/>
      <c r="FP719" s="30"/>
      <c r="FQ719" s="30"/>
      <c r="FR719" s="30"/>
      <c r="FS719" s="30"/>
      <c r="FT719" s="30"/>
      <c r="FU719" s="30"/>
      <c r="FV719" s="30"/>
      <c r="FW719" s="30"/>
      <c r="FX719" s="30"/>
      <c r="FY719" s="30"/>
      <c r="FZ719" s="30"/>
      <c r="GA719" s="30"/>
      <c r="GB719" s="30"/>
      <c r="GC719" s="30"/>
      <c r="GD719" s="30"/>
      <c r="GE719" s="30"/>
      <c r="GF719" s="30"/>
      <c r="GG719" s="30"/>
      <c r="GH719" s="30"/>
      <c r="GI719" s="30"/>
      <c r="GJ719" s="30"/>
      <c r="GK719" s="30"/>
      <c r="GL719" s="30"/>
      <c r="GM719" s="30"/>
      <c r="GN719" s="30"/>
      <c r="GO719" s="30"/>
      <c r="GP719" s="30"/>
      <c r="GQ719" s="30"/>
      <c r="GR719" s="30"/>
      <c r="GS719" s="30"/>
      <c r="GT719" s="30"/>
      <c r="GU719" s="30"/>
      <c r="GV719" s="30"/>
      <c r="GW719" s="30"/>
      <c r="GX719" s="30"/>
      <c r="GY719" s="30"/>
      <c r="GZ719" s="30"/>
      <c r="HA719" s="30"/>
    </row>
    <row r="720" spans="1:209" s="32" customFormat="1" x14ac:dyDescent="0.25">
      <c r="A720" s="105"/>
      <c r="B720" s="113"/>
      <c r="C720" s="114"/>
      <c r="D720" s="19"/>
      <c r="E720" s="19"/>
      <c r="F720" s="19"/>
      <c r="G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0"/>
      <c r="BX720" s="30"/>
      <c r="BY720" s="30"/>
      <c r="BZ720" s="30"/>
      <c r="CA720" s="30"/>
      <c r="CB720" s="30"/>
      <c r="CC720" s="30"/>
      <c r="CD720" s="30"/>
      <c r="CE720" s="30"/>
      <c r="CF720" s="30"/>
      <c r="CG720" s="30"/>
      <c r="CH720" s="30"/>
      <c r="CI720" s="30"/>
      <c r="CJ720" s="30"/>
      <c r="CK720" s="30"/>
      <c r="CL720" s="30"/>
      <c r="CM720" s="30"/>
      <c r="CN720" s="30"/>
      <c r="CO720" s="30"/>
      <c r="CP720" s="30"/>
      <c r="CQ720" s="30"/>
      <c r="CR720" s="30"/>
      <c r="CS720" s="30"/>
      <c r="CT720" s="30"/>
      <c r="CU720" s="30"/>
      <c r="CV720" s="30"/>
      <c r="CW720" s="30"/>
      <c r="CX720" s="30"/>
      <c r="CY720" s="30"/>
      <c r="CZ720" s="30"/>
      <c r="DA720" s="30"/>
      <c r="DB720" s="30"/>
      <c r="DC720" s="30"/>
      <c r="DD720" s="30"/>
      <c r="DE720" s="30"/>
      <c r="DF720" s="30"/>
      <c r="DG720" s="30"/>
      <c r="DH720" s="30"/>
      <c r="DI720" s="30"/>
      <c r="DJ720" s="30"/>
      <c r="DK720" s="30"/>
      <c r="DL720" s="30"/>
      <c r="DM720" s="30"/>
      <c r="DN720" s="30"/>
      <c r="DO720" s="30"/>
      <c r="DP720" s="30"/>
      <c r="DQ720" s="30"/>
      <c r="DR720" s="30"/>
      <c r="DS720" s="30"/>
      <c r="DT720" s="30"/>
      <c r="DU720" s="30"/>
      <c r="DV720" s="30"/>
      <c r="DW720" s="30"/>
      <c r="DX720" s="30"/>
      <c r="DY720" s="30"/>
      <c r="DZ720" s="30"/>
      <c r="EA720" s="30"/>
      <c r="EB720" s="30"/>
      <c r="EC720" s="30"/>
      <c r="ED720" s="30"/>
      <c r="EE720" s="30"/>
      <c r="EF720" s="30"/>
      <c r="EG720" s="30"/>
      <c r="EH720" s="30"/>
      <c r="EI720" s="30"/>
      <c r="EJ720" s="30"/>
      <c r="EK720" s="30"/>
      <c r="EL720" s="30"/>
      <c r="EM720" s="30"/>
      <c r="EN720" s="30"/>
      <c r="EO720" s="30"/>
      <c r="EP720" s="30"/>
      <c r="EQ720" s="30"/>
      <c r="ER720" s="30"/>
      <c r="ES720" s="30"/>
      <c r="ET720" s="30"/>
      <c r="EU720" s="30"/>
      <c r="EV720" s="30"/>
      <c r="EW720" s="30"/>
      <c r="EX720" s="30"/>
      <c r="EY720" s="30"/>
      <c r="EZ720" s="30"/>
      <c r="FA720" s="30"/>
      <c r="FB720" s="30"/>
      <c r="FC720" s="30"/>
      <c r="FD720" s="30"/>
      <c r="FE720" s="30"/>
      <c r="FF720" s="30"/>
      <c r="FG720" s="30"/>
      <c r="FH720" s="30"/>
      <c r="FI720" s="30"/>
      <c r="FJ720" s="30"/>
      <c r="FK720" s="30"/>
      <c r="FL720" s="30"/>
      <c r="FM720" s="30"/>
      <c r="FN720" s="30"/>
      <c r="FO720" s="30"/>
      <c r="FP720" s="30"/>
      <c r="FQ720" s="30"/>
      <c r="FR720" s="30"/>
      <c r="FS720" s="30"/>
      <c r="FT720" s="30"/>
      <c r="FU720" s="30"/>
      <c r="FV720" s="30"/>
      <c r="FW720" s="30"/>
      <c r="FX720" s="30"/>
      <c r="FY720" s="30"/>
      <c r="FZ720" s="30"/>
      <c r="GA720" s="30"/>
      <c r="GB720" s="30"/>
      <c r="GC720" s="30"/>
      <c r="GD720" s="30"/>
      <c r="GE720" s="30"/>
      <c r="GF720" s="30"/>
      <c r="GG720" s="30"/>
      <c r="GH720" s="30"/>
      <c r="GI720" s="30"/>
      <c r="GJ720" s="30"/>
      <c r="GK720" s="30"/>
      <c r="GL720" s="30"/>
      <c r="GM720" s="30"/>
      <c r="GN720" s="30"/>
      <c r="GO720" s="30"/>
      <c r="GP720" s="30"/>
      <c r="GQ720" s="30"/>
      <c r="GR720" s="30"/>
      <c r="GS720" s="30"/>
      <c r="GT720" s="30"/>
      <c r="GU720" s="30"/>
      <c r="GV720" s="30"/>
      <c r="GW720" s="30"/>
      <c r="GX720" s="30"/>
      <c r="GY720" s="30"/>
      <c r="GZ720" s="30"/>
      <c r="HA720" s="30"/>
    </row>
    <row r="721" spans="1:209" s="32" customFormat="1" x14ac:dyDescent="0.25">
      <c r="A721" s="105"/>
      <c r="B721" s="113"/>
      <c r="C721" s="114"/>
      <c r="D721" s="19"/>
      <c r="E721" s="19"/>
      <c r="F721" s="19"/>
      <c r="G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30"/>
      <c r="BY721" s="30"/>
      <c r="BZ721" s="30"/>
      <c r="CA721" s="30"/>
      <c r="CB721" s="30"/>
      <c r="CC721" s="30"/>
      <c r="CD721" s="30"/>
      <c r="CE721" s="30"/>
      <c r="CF721" s="30"/>
      <c r="CG721" s="30"/>
      <c r="CH721" s="30"/>
      <c r="CI721" s="30"/>
      <c r="CJ721" s="30"/>
      <c r="CK721" s="30"/>
      <c r="CL721" s="30"/>
      <c r="CM721" s="30"/>
      <c r="CN721" s="30"/>
      <c r="CO721" s="30"/>
      <c r="CP721" s="30"/>
      <c r="CQ721" s="30"/>
      <c r="CR721" s="30"/>
      <c r="CS721" s="30"/>
      <c r="CT721" s="30"/>
      <c r="CU721" s="30"/>
      <c r="CV721" s="30"/>
      <c r="CW721" s="30"/>
      <c r="CX721" s="30"/>
      <c r="CY721" s="30"/>
      <c r="CZ721" s="30"/>
      <c r="DA721" s="30"/>
      <c r="DB721" s="30"/>
      <c r="DC721" s="30"/>
      <c r="DD721" s="30"/>
      <c r="DE721" s="30"/>
      <c r="DF721" s="30"/>
      <c r="DG721" s="30"/>
      <c r="DH721" s="30"/>
      <c r="DI721" s="30"/>
      <c r="DJ721" s="30"/>
      <c r="DK721" s="30"/>
      <c r="DL721" s="30"/>
      <c r="DM721" s="30"/>
      <c r="DN721" s="30"/>
      <c r="DO721" s="30"/>
      <c r="DP721" s="30"/>
      <c r="DQ721" s="30"/>
      <c r="DR721" s="30"/>
      <c r="DS721" s="30"/>
      <c r="DT721" s="30"/>
      <c r="DU721" s="30"/>
      <c r="DV721" s="30"/>
      <c r="DW721" s="30"/>
      <c r="DX721" s="30"/>
      <c r="DY721" s="30"/>
      <c r="DZ721" s="30"/>
      <c r="EA721" s="30"/>
      <c r="EB721" s="30"/>
      <c r="EC721" s="30"/>
      <c r="ED721" s="30"/>
      <c r="EE721" s="30"/>
      <c r="EF721" s="30"/>
      <c r="EG721" s="30"/>
      <c r="EH721" s="30"/>
      <c r="EI721" s="30"/>
      <c r="EJ721" s="30"/>
      <c r="EK721" s="30"/>
      <c r="EL721" s="30"/>
      <c r="EM721" s="30"/>
      <c r="EN721" s="30"/>
      <c r="EO721" s="30"/>
      <c r="EP721" s="30"/>
      <c r="EQ721" s="30"/>
      <c r="ER721" s="30"/>
      <c r="ES721" s="30"/>
      <c r="ET721" s="30"/>
      <c r="EU721" s="30"/>
      <c r="EV721" s="30"/>
      <c r="EW721" s="30"/>
      <c r="EX721" s="30"/>
      <c r="EY721" s="30"/>
      <c r="EZ721" s="30"/>
      <c r="FA721" s="30"/>
      <c r="FB721" s="30"/>
      <c r="FC721" s="30"/>
      <c r="FD721" s="30"/>
      <c r="FE721" s="30"/>
      <c r="FF721" s="30"/>
      <c r="FG721" s="30"/>
      <c r="FH721" s="30"/>
      <c r="FI721" s="30"/>
      <c r="FJ721" s="30"/>
      <c r="FK721" s="30"/>
      <c r="FL721" s="30"/>
      <c r="FM721" s="30"/>
      <c r="FN721" s="30"/>
      <c r="FO721" s="30"/>
      <c r="FP721" s="30"/>
      <c r="FQ721" s="30"/>
      <c r="FR721" s="30"/>
      <c r="FS721" s="30"/>
      <c r="FT721" s="30"/>
      <c r="FU721" s="30"/>
      <c r="FV721" s="30"/>
      <c r="FW721" s="30"/>
      <c r="FX721" s="30"/>
      <c r="FY721" s="30"/>
      <c r="FZ721" s="30"/>
      <c r="GA721" s="30"/>
      <c r="GB721" s="30"/>
      <c r="GC721" s="30"/>
      <c r="GD721" s="30"/>
      <c r="GE721" s="30"/>
      <c r="GF721" s="30"/>
      <c r="GG721" s="30"/>
      <c r="GH721" s="30"/>
      <c r="GI721" s="30"/>
      <c r="GJ721" s="30"/>
      <c r="GK721" s="30"/>
      <c r="GL721" s="30"/>
      <c r="GM721" s="30"/>
      <c r="GN721" s="30"/>
      <c r="GO721" s="30"/>
      <c r="GP721" s="30"/>
      <c r="GQ721" s="30"/>
      <c r="GR721" s="30"/>
      <c r="GS721" s="30"/>
      <c r="GT721" s="30"/>
      <c r="GU721" s="30"/>
      <c r="GV721" s="30"/>
      <c r="GW721" s="30"/>
      <c r="GX721" s="30"/>
      <c r="GY721" s="30"/>
      <c r="GZ721" s="30"/>
      <c r="HA721" s="30"/>
    </row>
    <row r="722" spans="1:209" s="32" customFormat="1" x14ac:dyDescent="0.25">
      <c r="A722" s="105"/>
      <c r="B722" s="113"/>
      <c r="C722" s="114"/>
      <c r="D722" s="19"/>
      <c r="E722" s="19"/>
      <c r="F722" s="19"/>
      <c r="G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0"/>
      <c r="BX722" s="30"/>
      <c r="BY722" s="30"/>
      <c r="BZ722" s="30"/>
      <c r="CA722" s="30"/>
      <c r="CB722" s="30"/>
      <c r="CC722" s="30"/>
      <c r="CD722" s="30"/>
      <c r="CE722" s="30"/>
      <c r="CF722" s="30"/>
      <c r="CG722" s="30"/>
      <c r="CH722" s="30"/>
      <c r="CI722" s="30"/>
      <c r="CJ722" s="30"/>
      <c r="CK722" s="30"/>
      <c r="CL722" s="30"/>
      <c r="CM722" s="30"/>
      <c r="CN722" s="30"/>
      <c r="CO722" s="30"/>
      <c r="CP722" s="30"/>
      <c r="CQ722" s="30"/>
      <c r="CR722" s="30"/>
      <c r="CS722" s="30"/>
      <c r="CT722" s="30"/>
      <c r="CU722" s="30"/>
      <c r="CV722" s="30"/>
      <c r="CW722" s="30"/>
      <c r="CX722" s="30"/>
      <c r="CY722" s="30"/>
      <c r="CZ722" s="30"/>
      <c r="DA722" s="30"/>
      <c r="DB722" s="30"/>
      <c r="DC722" s="30"/>
      <c r="DD722" s="30"/>
      <c r="DE722" s="30"/>
      <c r="DF722" s="30"/>
      <c r="DG722" s="30"/>
      <c r="DH722" s="30"/>
      <c r="DI722" s="30"/>
      <c r="DJ722" s="30"/>
      <c r="DK722" s="30"/>
      <c r="DL722" s="30"/>
      <c r="DM722" s="30"/>
      <c r="DN722" s="30"/>
      <c r="DO722" s="30"/>
      <c r="DP722" s="30"/>
      <c r="DQ722" s="30"/>
      <c r="DR722" s="30"/>
      <c r="DS722" s="30"/>
      <c r="DT722" s="30"/>
      <c r="DU722" s="30"/>
      <c r="DV722" s="30"/>
      <c r="DW722" s="30"/>
      <c r="DX722" s="30"/>
      <c r="DY722" s="30"/>
      <c r="DZ722" s="30"/>
      <c r="EA722" s="30"/>
      <c r="EB722" s="30"/>
      <c r="EC722" s="30"/>
      <c r="ED722" s="30"/>
      <c r="EE722" s="30"/>
      <c r="EF722" s="30"/>
      <c r="EG722" s="30"/>
      <c r="EH722" s="30"/>
      <c r="EI722" s="30"/>
      <c r="EJ722" s="30"/>
      <c r="EK722" s="30"/>
      <c r="EL722" s="30"/>
      <c r="EM722" s="30"/>
      <c r="EN722" s="30"/>
      <c r="EO722" s="30"/>
      <c r="EP722" s="30"/>
      <c r="EQ722" s="30"/>
      <c r="ER722" s="30"/>
      <c r="ES722" s="30"/>
      <c r="ET722" s="30"/>
      <c r="EU722" s="30"/>
      <c r="EV722" s="30"/>
      <c r="EW722" s="30"/>
      <c r="EX722" s="30"/>
      <c r="EY722" s="30"/>
      <c r="EZ722" s="30"/>
      <c r="FA722" s="30"/>
      <c r="FB722" s="30"/>
      <c r="FC722" s="30"/>
      <c r="FD722" s="30"/>
      <c r="FE722" s="30"/>
      <c r="FF722" s="30"/>
      <c r="FG722" s="30"/>
      <c r="FH722" s="30"/>
      <c r="FI722" s="30"/>
      <c r="FJ722" s="30"/>
      <c r="FK722" s="30"/>
      <c r="FL722" s="30"/>
      <c r="FM722" s="30"/>
      <c r="FN722" s="30"/>
      <c r="FO722" s="30"/>
      <c r="FP722" s="30"/>
      <c r="FQ722" s="30"/>
      <c r="FR722" s="30"/>
      <c r="FS722" s="30"/>
      <c r="FT722" s="30"/>
      <c r="FU722" s="30"/>
      <c r="FV722" s="30"/>
      <c r="FW722" s="30"/>
      <c r="FX722" s="30"/>
      <c r="FY722" s="30"/>
      <c r="FZ722" s="30"/>
      <c r="GA722" s="30"/>
      <c r="GB722" s="30"/>
      <c r="GC722" s="30"/>
      <c r="GD722" s="30"/>
      <c r="GE722" s="30"/>
      <c r="GF722" s="30"/>
      <c r="GG722" s="30"/>
      <c r="GH722" s="30"/>
      <c r="GI722" s="30"/>
      <c r="GJ722" s="30"/>
      <c r="GK722" s="30"/>
      <c r="GL722" s="30"/>
      <c r="GM722" s="30"/>
      <c r="GN722" s="30"/>
      <c r="GO722" s="30"/>
      <c r="GP722" s="30"/>
      <c r="GQ722" s="30"/>
      <c r="GR722" s="30"/>
      <c r="GS722" s="30"/>
      <c r="GT722" s="30"/>
      <c r="GU722" s="30"/>
      <c r="GV722" s="30"/>
      <c r="GW722" s="30"/>
      <c r="GX722" s="30"/>
      <c r="GY722" s="30"/>
      <c r="GZ722" s="30"/>
      <c r="HA722" s="30"/>
    </row>
    <row r="723" spans="1:209" s="32" customFormat="1" x14ac:dyDescent="0.25">
      <c r="A723" s="105"/>
      <c r="B723" s="113"/>
      <c r="C723" s="114"/>
      <c r="D723" s="19"/>
      <c r="E723" s="19"/>
      <c r="F723" s="19"/>
      <c r="G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0"/>
      <c r="BX723" s="30"/>
      <c r="BY723" s="30"/>
      <c r="BZ723" s="30"/>
      <c r="CA723" s="30"/>
      <c r="CB723" s="30"/>
      <c r="CC723" s="30"/>
      <c r="CD723" s="30"/>
      <c r="CE723" s="30"/>
      <c r="CF723" s="30"/>
      <c r="CG723" s="30"/>
      <c r="CH723" s="30"/>
      <c r="CI723" s="30"/>
      <c r="CJ723" s="30"/>
      <c r="CK723" s="30"/>
      <c r="CL723" s="30"/>
      <c r="CM723" s="30"/>
      <c r="CN723" s="30"/>
      <c r="CO723" s="30"/>
      <c r="CP723" s="30"/>
      <c r="CQ723" s="30"/>
      <c r="CR723" s="30"/>
      <c r="CS723" s="30"/>
      <c r="CT723" s="30"/>
      <c r="CU723" s="30"/>
      <c r="CV723" s="30"/>
      <c r="CW723" s="30"/>
      <c r="CX723" s="30"/>
      <c r="CY723" s="30"/>
      <c r="CZ723" s="30"/>
      <c r="DA723" s="30"/>
      <c r="DB723" s="30"/>
      <c r="DC723" s="30"/>
      <c r="DD723" s="30"/>
      <c r="DE723" s="30"/>
      <c r="DF723" s="30"/>
      <c r="DG723" s="30"/>
      <c r="DH723" s="30"/>
      <c r="DI723" s="30"/>
      <c r="DJ723" s="30"/>
      <c r="DK723" s="30"/>
      <c r="DL723" s="30"/>
      <c r="DM723" s="30"/>
      <c r="DN723" s="30"/>
      <c r="DO723" s="30"/>
      <c r="DP723" s="30"/>
      <c r="DQ723" s="30"/>
      <c r="DR723" s="30"/>
      <c r="DS723" s="30"/>
      <c r="DT723" s="30"/>
      <c r="DU723" s="30"/>
      <c r="DV723" s="30"/>
      <c r="DW723" s="30"/>
      <c r="DX723" s="30"/>
      <c r="DY723" s="30"/>
      <c r="DZ723" s="30"/>
      <c r="EA723" s="30"/>
      <c r="EB723" s="30"/>
      <c r="EC723" s="30"/>
      <c r="ED723" s="30"/>
      <c r="EE723" s="30"/>
      <c r="EF723" s="30"/>
      <c r="EG723" s="30"/>
      <c r="EH723" s="30"/>
      <c r="EI723" s="30"/>
      <c r="EJ723" s="30"/>
      <c r="EK723" s="30"/>
      <c r="EL723" s="30"/>
      <c r="EM723" s="30"/>
      <c r="EN723" s="30"/>
      <c r="EO723" s="30"/>
      <c r="EP723" s="30"/>
      <c r="EQ723" s="30"/>
      <c r="ER723" s="30"/>
      <c r="ES723" s="30"/>
      <c r="ET723" s="30"/>
      <c r="EU723" s="30"/>
      <c r="EV723" s="30"/>
      <c r="EW723" s="30"/>
      <c r="EX723" s="30"/>
      <c r="EY723" s="30"/>
      <c r="EZ723" s="30"/>
      <c r="FA723" s="30"/>
      <c r="FB723" s="30"/>
      <c r="FC723" s="30"/>
      <c r="FD723" s="30"/>
      <c r="FE723" s="30"/>
      <c r="FF723" s="30"/>
      <c r="FG723" s="30"/>
      <c r="FH723" s="30"/>
      <c r="FI723" s="30"/>
      <c r="FJ723" s="30"/>
      <c r="FK723" s="30"/>
      <c r="FL723" s="30"/>
      <c r="FM723" s="30"/>
      <c r="FN723" s="30"/>
      <c r="FO723" s="30"/>
      <c r="FP723" s="30"/>
      <c r="FQ723" s="30"/>
      <c r="FR723" s="30"/>
      <c r="FS723" s="30"/>
      <c r="FT723" s="30"/>
      <c r="FU723" s="30"/>
      <c r="FV723" s="30"/>
      <c r="FW723" s="30"/>
      <c r="FX723" s="30"/>
      <c r="FY723" s="30"/>
      <c r="FZ723" s="30"/>
      <c r="GA723" s="30"/>
      <c r="GB723" s="30"/>
      <c r="GC723" s="30"/>
      <c r="GD723" s="30"/>
      <c r="GE723" s="30"/>
      <c r="GF723" s="30"/>
      <c r="GG723" s="30"/>
      <c r="GH723" s="30"/>
      <c r="GI723" s="30"/>
      <c r="GJ723" s="30"/>
      <c r="GK723" s="30"/>
      <c r="GL723" s="30"/>
      <c r="GM723" s="30"/>
      <c r="GN723" s="30"/>
      <c r="GO723" s="30"/>
      <c r="GP723" s="30"/>
      <c r="GQ723" s="30"/>
      <c r="GR723" s="30"/>
      <c r="GS723" s="30"/>
      <c r="GT723" s="30"/>
      <c r="GU723" s="30"/>
      <c r="GV723" s="30"/>
      <c r="GW723" s="30"/>
      <c r="GX723" s="30"/>
      <c r="GY723" s="30"/>
      <c r="GZ723" s="30"/>
      <c r="HA723" s="30"/>
    </row>
    <row r="724" spans="1:209" s="32" customFormat="1" x14ac:dyDescent="0.25">
      <c r="A724" s="105"/>
      <c r="B724" s="113"/>
      <c r="C724" s="114"/>
      <c r="D724" s="19"/>
      <c r="E724" s="19"/>
      <c r="F724" s="19"/>
      <c r="G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30"/>
      <c r="BY724" s="30"/>
      <c r="BZ724" s="30"/>
      <c r="CA724" s="30"/>
      <c r="CB724" s="30"/>
      <c r="CC724" s="30"/>
      <c r="CD724" s="30"/>
      <c r="CE724" s="30"/>
      <c r="CF724" s="30"/>
      <c r="CG724" s="30"/>
      <c r="CH724" s="30"/>
      <c r="CI724" s="30"/>
      <c r="CJ724" s="30"/>
      <c r="CK724" s="30"/>
      <c r="CL724" s="30"/>
      <c r="CM724" s="30"/>
      <c r="CN724" s="30"/>
      <c r="CO724" s="30"/>
      <c r="CP724" s="30"/>
      <c r="CQ724" s="30"/>
      <c r="CR724" s="30"/>
      <c r="CS724" s="30"/>
      <c r="CT724" s="30"/>
      <c r="CU724" s="30"/>
      <c r="CV724" s="30"/>
      <c r="CW724" s="30"/>
      <c r="CX724" s="30"/>
      <c r="CY724" s="30"/>
      <c r="CZ724" s="30"/>
      <c r="DA724" s="30"/>
      <c r="DB724" s="30"/>
      <c r="DC724" s="30"/>
      <c r="DD724" s="30"/>
      <c r="DE724" s="30"/>
      <c r="DF724" s="30"/>
      <c r="DG724" s="30"/>
      <c r="DH724" s="30"/>
      <c r="DI724" s="30"/>
      <c r="DJ724" s="30"/>
      <c r="DK724" s="30"/>
      <c r="DL724" s="30"/>
      <c r="DM724" s="30"/>
      <c r="DN724" s="30"/>
      <c r="DO724" s="30"/>
      <c r="DP724" s="30"/>
      <c r="DQ724" s="30"/>
      <c r="DR724" s="30"/>
      <c r="DS724" s="30"/>
      <c r="DT724" s="30"/>
      <c r="DU724" s="30"/>
      <c r="DV724" s="30"/>
      <c r="DW724" s="30"/>
      <c r="DX724" s="30"/>
      <c r="DY724" s="30"/>
      <c r="DZ724" s="30"/>
      <c r="EA724" s="30"/>
      <c r="EB724" s="30"/>
      <c r="EC724" s="30"/>
      <c r="ED724" s="30"/>
      <c r="EE724" s="30"/>
      <c r="EF724" s="30"/>
      <c r="EG724" s="30"/>
      <c r="EH724" s="30"/>
      <c r="EI724" s="30"/>
      <c r="EJ724" s="30"/>
      <c r="EK724" s="30"/>
      <c r="EL724" s="30"/>
      <c r="EM724" s="30"/>
      <c r="EN724" s="30"/>
      <c r="EO724" s="30"/>
      <c r="EP724" s="30"/>
      <c r="EQ724" s="30"/>
      <c r="ER724" s="30"/>
      <c r="ES724" s="30"/>
      <c r="ET724" s="30"/>
      <c r="EU724" s="30"/>
      <c r="EV724" s="30"/>
      <c r="EW724" s="30"/>
      <c r="EX724" s="30"/>
      <c r="EY724" s="30"/>
      <c r="EZ724" s="30"/>
      <c r="FA724" s="30"/>
      <c r="FB724" s="30"/>
      <c r="FC724" s="30"/>
      <c r="FD724" s="30"/>
      <c r="FE724" s="30"/>
      <c r="FF724" s="30"/>
      <c r="FG724" s="30"/>
      <c r="FH724" s="30"/>
      <c r="FI724" s="30"/>
      <c r="FJ724" s="30"/>
      <c r="FK724" s="30"/>
      <c r="FL724" s="30"/>
      <c r="FM724" s="30"/>
      <c r="FN724" s="30"/>
      <c r="FO724" s="30"/>
      <c r="FP724" s="30"/>
      <c r="FQ724" s="30"/>
      <c r="FR724" s="30"/>
      <c r="FS724" s="30"/>
      <c r="FT724" s="30"/>
      <c r="FU724" s="30"/>
      <c r="FV724" s="30"/>
      <c r="FW724" s="30"/>
      <c r="FX724" s="30"/>
      <c r="FY724" s="30"/>
      <c r="FZ724" s="30"/>
      <c r="GA724" s="30"/>
      <c r="GB724" s="30"/>
      <c r="GC724" s="30"/>
      <c r="GD724" s="30"/>
      <c r="GE724" s="30"/>
      <c r="GF724" s="30"/>
      <c r="GG724" s="30"/>
      <c r="GH724" s="30"/>
      <c r="GI724" s="30"/>
      <c r="GJ724" s="30"/>
      <c r="GK724" s="30"/>
      <c r="GL724" s="30"/>
      <c r="GM724" s="30"/>
      <c r="GN724" s="30"/>
      <c r="GO724" s="30"/>
      <c r="GP724" s="30"/>
      <c r="GQ724" s="30"/>
      <c r="GR724" s="30"/>
      <c r="GS724" s="30"/>
      <c r="GT724" s="30"/>
      <c r="GU724" s="30"/>
      <c r="GV724" s="30"/>
      <c r="GW724" s="30"/>
      <c r="GX724" s="30"/>
      <c r="GY724" s="30"/>
      <c r="GZ724" s="30"/>
      <c r="HA724" s="30"/>
    </row>
    <row r="725" spans="1:209" s="32" customFormat="1" x14ac:dyDescent="0.25">
      <c r="A725" s="105"/>
      <c r="B725" s="113"/>
      <c r="C725" s="114"/>
      <c r="D725" s="19"/>
      <c r="E725" s="19"/>
      <c r="F725" s="19"/>
      <c r="G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  <c r="CE725" s="30"/>
      <c r="CF725" s="30"/>
      <c r="CG725" s="30"/>
      <c r="CH725" s="30"/>
      <c r="CI725" s="30"/>
      <c r="CJ725" s="30"/>
      <c r="CK725" s="30"/>
      <c r="CL725" s="30"/>
      <c r="CM725" s="30"/>
      <c r="CN725" s="30"/>
      <c r="CO725" s="30"/>
      <c r="CP725" s="30"/>
      <c r="CQ725" s="30"/>
      <c r="CR725" s="30"/>
      <c r="CS725" s="30"/>
      <c r="CT725" s="30"/>
      <c r="CU725" s="30"/>
      <c r="CV725" s="30"/>
      <c r="CW725" s="30"/>
      <c r="CX725" s="30"/>
      <c r="CY725" s="30"/>
      <c r="CZ725" s="30"/>
      <c r="DA725" s="30"/>
      <c r="DB725" s="30"/>
      <c r="DC725" s="30"/>
      <c r="DD725" s="30"/>
      <c r="DE725" s="30"/>
      <c r="DF725" s="30"/>
      <c r="DG725" s="30"/>
      <c r="DH725" s="30"/>
      <c r="DI725" s="30"/>
      <c r="DJ725" s="30"/>
      <c r="DK725" s="30"/>
      <c r="DL725" s="30"/>
      <c r="DM725" s="30"/>
      <c r="DN725" s="30"/>
      <c r="DO725" s="30"/>
      <c r="DP725" s="30"/>
      <c r="DQ725" s="30"/>
      <c r="DR725" s="30"/>
      <c r="DS725" s="30"/>
      <c r="DT725" s="30"/>
      <c r="DU725" s="30"/>
      <c r="DV725" s="30"/>
      <c r="DW725" s="30"/>
      <c r="DX725" s="30"/>
      <c r="DY725" s="30"/>
      <c r="DZ725" s="30"/>
      <c r="EA725" s="30"/>
      <c r="EB725" s="30"/>
      <c r="EC725" s="30"/>
      <c r="ED725" s="30"/>
      <c r="EE725" s="30"/>
      <c r="EF725" s="30"/>
      <c r="EG725" s="30"/>
      <c r="EH725" s="30"/>
      <c r="EI725" s="30"/>
      <c r="EJ725" s="30"/>
      <c r="EK725" s="30"/>
      <c r="EL725" s="30"/>
      <c r="EM725" s="30"/>
      <c r="EN725" s="30"/>
      <c r="EO725" s="30"/>
      <c r="EP725" s="30"/>
      <c r="EQ725" s="30"/>
      <c r="ER725" s="30"/>
      <c r="ES725" s="30"/>
      <c r="ET725" s="30"/>
      <c r="EU725" s="30"/>
      <c r="EV725" s="30"/>
      <c r="EW725" s="30"/>
      <c r="EX725" s="30"/>
      <c r="EY725" s="30"/>
      <c r="EZ725" s="30"/>
      <c r="FA725" s="30"/>
      <c r="FB725" s="30"/>
      <c r="FC725" s="30"/>
      <c r="FD725" s="30"/>
      <c r="FE725" s="30"/>
      <c r="FF725" s="30"/>
      <c r="FG725" s="30"/>
      <c r="FH725" s="30"/>
      <c r="FI725" s="30"/>
      <c r="FJ725" s="30"/>
      <c r="FK725" s="30"/>
      <c r="FL725" s="30"/>
      <c r="FM725" s="30"/>
      <c r="FN725" s="30"/>
      <c r="FO725" s="30"/>
      <c r="FP725" s="30"/>
      <c r="FQ725" s="30"/>
      <c r="FR725" s="30"/>
      <c r="FS725" s="30"/>
      <c r="FT725" s="30"/>
      <c r="FU725" s="30"/>
      <c r="FV725" s="30"/>
      <c r="FW725" s="30"/>
      <c r="FX725" s="30"/>
      <c r="FY725" s="30"/>
      <c r="FZ725" s="30"/>
      <c r="GA725" s="30"/>
      <c r="GB725" s="30"/>
      <c r="GC725" s="30"/>
      <c r="GD725" s="30"/>
      <c r="GE725" s="30"/>
      <c r="GF725" s="30"/>
      <c r="GG725" s="30"/>
      <c r="GH725" s="30"/>
      <c r="GI725" s="30"/>
      <c r="GJ725" s="30"/>
      <c r="GK725" s="30"/>
      <c r="GL725" s="30"/>
      <c r="GM725" s="30"/>
      <c r="GN725" s="30"/>
      <c r="GO725" s="30"/>
      <c r="GP725" s="30"/>
      <c r="GQ725" s="30"/>
      <c r="GR725" s="30"/>
      <c r="GS725" s="30"/>
      <c r="GT725" s="30"/>
      <c r="GU725" s="30"/>
      <c r="GV725" s="30"/>
      <c r="GW725" s="30"/>
      <c r="GX725" s="30"/>
      <c r="GY725" s="30"/>
      <c r="GZ725" s="30"/>
      <c r="HA725" s="30"/>
    </row>
    <row r="726" spans="1:209" s="32" customFormat="1" x14ac:dyDescent="0.25">
      <c r="A726" s="105"/>
      <c r="B726" s="113"/>
      <c r="C726" s="114"/>
      <c r="D726" s="19"/>
      <c r="E726" s="19"/>
      <c r="F726" s="19"/>
      <c r="G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0"/>
      <c r="BX726" s="30"/>
      <c r="BY726" s="30"/>
      <c r="BZ726" s="30"/>
      <c r="CA726" s="30"/>
      <c r="CB726" s="30"/>
      <c r="CC726" s="30"/>
      <c r="CD726" s="30"/>
      <c r="CE726" s="30"/>
      <c r="CF726" s="30"/>
      <c r="CG726" s="30"/>
      <c r="CH726" s="30"/>
      <c r="CI726" s="30"/>
      <c r="CJ726" s="30"/>
      <c r="CK726" s="30"/>
      <c r="CL726" s="30"/>
      <c r="CM726" s="30"/>
      <c r="CN726" s="30"/>
      <c r="CO726" s="30"/>
      <c r="CP726" s="30"/>
      <c r="CQ726" s="30"/>
      <c r="CR726" s="30"/>
      <c r="CS726" s="30"/>
      <c r="CT726" s="30"/>
      <c r="CU726" s="30"/>
      <c r="CV726" s="30"/>
      <c r="CW726" s="30"/>
      <c r="CX726" s="30"/>
      <c r="CY726" s="30"/>
      <c r="CZ726" s="30"/>
      <c r="DA726" s="30"/>
      <c r="DB726" s="30"/>
      <c r="DC726" s="30"/>
      <c r="DD726" s="30"/>
      <c r="DE726" s="30"/>
      <c r="DF726" s="30"/>
      <c r="DG726" s="30"/>
      <c r="DH726" s="30"/>
      <c r="DI726" s="30"/>
      <c r="DJ726" s="30"/>
      <c r="DK726" s="30"/>
      <c r="DL726" s="30"/>
      <c r="DM726" s="30"/>
      <c r="DN726" s="30"/>
      <c r="DO726" s="30"/>
      <c r="DP726" s="30"/>
      <c r="DQ726" s="30"/>
      <c r="DR726" s="30"/>
      <c r="DS726" s="30"/>
      <c r="DT726" s="30"/>
      <c r="DU726" s="30"/>
      <c r="DV726" s="30"/>
      <c r="DW726" s="30"/>
      <c r="DX726" s="30"/>
      <c r="DY726" s="30"/>
      <c r="DZ726" s="30"/>
      <c r="EA726" s="30"/>
      <c r="EB726" s="30"/>
      <c r="EC726" s="30"/>
      <c r="ED726" s="30"/>
      <c r="EE726" s="30"/>
      <c r="EF726" s="30"/>
      <c r="EG726" s="30"/>
      <c r="EH726" s="30"/>
      <c r="EI726" s="30"/>
      <c r="EJ726" s="30"/>
      <c r="EK726" s="30"/>
      <c r="EL726" s="30"/>
      <c r="EM726" s="30"/>
      <c r="EN726" s="30"/>
      <c r="EO726" s="30"/>
      <c r="EP726" s="30"/>
      <c r="EQ726" s="30"/>
      <c r="ER726" s="30"/>
      <c r="ES726" s="30"/>
      <c r="ET726" s="30"/>
      <c r="EU726" s="30"/>
      <c r="EV726" s="30"/>
      <c r="EW726" s="30"/>
      <c r="EX726" s="30"/>
      <c r="EY726" s="30"/>
      <c r="EZ726" s="30"/>
      <c r="FA726" s="30"/>
      <c r="FB726" s="30"/>
      <c r="FC726" s="30"/>
      <c r="FD726" s="30"/>
      <c r="FE726" s="30"/>
      <c r="FF726" s="30"/>
      <c r="FG726" s="30"/>
      <c r="FH726" s="30"/>
      <c r="FI726" s="30"/>
      <c r="FJ726" s="30"/>
      <c r="FK726" s="30"/>
      <c r="FL726" s="30"/>
      <c r="FM726" s="30"/>
      <c r="FN726" s="30"/>
      <c r="FO726" s="30"/>
      <c r="FP726" s="30"/>
      <c r="FQ726" s="30"/>
      <c r="FR726" s="30"/>
      <c r="FS726" s="30"/>
      <c r="FT726" s="30"/>
      <c r="FU726" s="30"/>
      <c r="FV726" s="30"/>
      <c r="FW726" s="30"/>
      <c r="FX726" s="30"/>
      <c r="FY726" s="30"/>
      <c r="FZ726" s="30"/>
      <c r="GA726" s="30"/>
      <c r="GB726" s="30"/>
      <c r="GC726" s="30"/>
      <c r="GD726" s="30"/>
      <c r="GE726" s="30"/>
      <c r="GF726" s="30"/>
      <c r="GG726" s="30"/>
      <c r="GH726" s="30"/>
      <c r="GI726" s="30"/>
      <c r="GJ726" s="30"/>
      <c r="GK726" s="30"/>
      <c r="GL726" s="30"/>
      <c r="GM726" s="30"/>
      <c r="GN726" s="30"/>
      <c r="GO726" s="30"/>
      <c r="GP726" s="30"/>
      <c r="GQ726" s="30"/>
      <c r="GR726" s="30"/>
      <c r="GS726" s="30"/>
      <c r="GT726" s="30"/>
      <c r="GU726" s="30"/>
      <c r="GV726" s="30"/>
      <c r="GW726" s="30"/>
      <c r="GX726" s="30"/>
      <c r="GY726" s="30"/>
      <c r="GZ726" s="30"/>
      <c r="HA726" s="30"/>
    </row>
    <row r="727" spans="1:209" s="32" customFormat="1" x14ac:dyDescent="0.25">
      <c r="A727" s="105"/>
      <c r="B727" s="113"/>
      <c r="C727" s="114"/>
      <c r="D727" s="19"/>
      <c r="E727" s="19"/>
      <c r="F727" s="19"/>
      <c r="G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30"/>
      <c r="BY727" s="30"/>
      <c r="BZ727" s="30"/>
      <c r="CA727" s="30"/>
      <c r="CB727" s="30"/>
      <c r="CC727" s="30"/>
      <c r="CD727" s="30"/>
      <c r="CE727" s="30"/>
      <c r="CF727" s="30"/>
      <c r="CG727" s="30"/>
      <c r="CH727" s="30"/>
      <c r="CI727" s="30"/>
      <c r="CJ727" s="30"/>
      <c r="CK727" s="30"/>
      <c r="CL727" s="30"/>
      <c r="CM727" s="30"/>
      <c r="CN727" s="30"/>
      <c r="CO727" s="30"/>
      <c r="CP727" s="30"/>
      <c r="CQ727" s="30"/>
      <c r="CR727" s="30"/>
      <c r="CS727" s="30"/>
      <c r="CT727" s="30"/>
      <c r="CU727" s="30"/>
      <c r="CV727" s="30"/>
      <c r="CW727" s="30"/>
      <c r="CX727" s="30"/>
      <c r="CY727" s="30"/>
      <c r="CZ727" s="30"/>
      <c r="DA727" s="30"/>
      <c r="DB727" s="30"/>
      <c r="DC727" s="30"/>
      <c r="DD727" s="30"/>
      <c r="DE727" s="30"/>
      <c r="DF727" s="30"/>
      <c r="DG727" s="30"/>
      <c r="DH727" s="30"/>
      <c r="DI727" s="30"/>
      <c r="DJ727" s="30"/>
      <c r="DK727" s="30"/>
      <c r="DL727" s="30"/>
      <c r="DM727" s="30"/>
      <c r="DN727" s="30"/>
      <c r="DO727" s="30"/>
      <c r="DP727" s="30"/>
      <c r="DQ727" s="30"/>
      <c r="DR727" s="30"/>
      <c r="DS727" s="30"/>
      <c r="DT727" s="30"/>
      <c r="DU727" s="30"/>
      <c r="DV727" s="30"/>
      <c r="DW727" s="30"/>
      <c r="DX727" s="30"/>
      <c r="DY727" s="30"/>
      <c r="DZ727" s="30"/>
      <c r="EA727" s="30"/>
      <c r="EB727" s="30"/>
      <c r="EC727" s="30"/>
      <c r="ED727" s="30"/>
      <c r="EE727" s="30"/>
      <c r="EF727" s="30"/>
      <c r="EG727" s="30"/>
      <c r="EH727" s="30"/>
      <c r="EI727" s="30"/>
      <c r="EJ727" s="30"/>
      <c r="EK727" s="30"/>
      <c r="EL727" s="30"/>
      <c r="EM727" s="30"/>
      <c r="EN727" s="30"/>
      <c r="EO727" s="30"/>
      <c r="EP727" s="30"/>
      <c r="EQ727" s="30"/>
      <c r="ER727" s="30"/>
      <c r="ES727" s="30"/>
      <c r="ET727" s="30"/>
      <c r="EU727" s="30"/>
      <c r="EV727" s="30"/>
      <c r="EW727" s="30"/>
      <c r="EX727" s="30"/>
      <c r="EY727" s="30"/>
      <c r="EZ727" s="30"/>
      <c r="FA727" s="30"/>
      <c r="FB727" s="30"/>
      <c r="FC727" s="30"/>
      <c r="FD727" s="30"/>
      <c r="FE727" s="30"/>
      <c r="FF727" s="30"/>
      <c r="FG727" s="30"/>
      <c r="FH727" s="30"/>
      <c r="FI727" s="30"/>
      <c r="FJ727" s="30"/>
      <c r="FK727" s="30"/>
      <c r="FL727" s="30"/>
      <c r="FM727" s="30"/>
      <c r="FN727" s="30"/>
      <c r="FO727" s="30"/>
      <c r="FP727" s="30"/>
      <c r="FQ727" s="30"/>
      <c r="FR727" s="30"/>
      <c r="FS727" s="30"/>
      <c r="FT727" s="30"/>
      <c r="FU727" s="30"/>
      <c r="FV727" s="30"/>
      <c r="FW727" s="30"/>
      <c r="FX727" s="30"/>
      <c r="FY727" s="30"/>
      <c r="FZ727" s="30"/>
      <c r="GA727" s="30"/>
      <c r="GB727" s="30"/>
      <c r="GC727" s="30"/>
      <c r="GD727" s="30"/>
      <c r="GE727" s="30"/>
      <c r="GF727" s="30"/>
      <c r="GG727" s="30"/>
      <c r="GH727" s="30"/>
      <c r="GI727" s="30"/>
      <c r="GJ727" s="30"/>
      <c r="GK727" s="30"/>
      <c r="GL727" s="30"/>
      <c r="GM727" s="30"/>
      <c r="GN727" s="30"/>
      <c r="GO727" s="30"/>
      <c r="GP727" s="30"/>
      <c r="GQ727" s="30"/>
      <c r="GR727" s="30"/>
      <c r="GS727" s="30"/>
      <c r="GT727" s="30"/>
      <c r="GU727" s="30"/>
      <c r="GV727" s="30"/>
      <c r="GW727" s="30"/>
      <c r="GX727" s="30"/>
      <c r="GY727" s="30"/>
      <c r="GZ727" s="30"/>
      <c r="HA727" s="30"/>
    </row>
    <row r="728" spans="1:209" s="32" customFormat="1" x14ac:dyDescent="0.25">
      <c r="A728" s="105"/>
      <c r="B728" s="113"/>
      <c r="C728" s="114"/>
      <c r="D728" s="19"/>
      <c r="E728" s="19"/>
      <c r="F728" s="19"/>
      <c r="G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0"/>
      <c r="BX728" s="30"/>
      <c r="BY728" s="30"/>
      <c r="BZ728" s="30"/>
      <c r="CA728" s="30"/>
      <c r="CB728" s="30"/>
      <c r="CC728" s="30"/>
      <c r="CD728" s="30"/>
      <c r="CE728" s="30"/>
      <c r="CF728" s="30"/>
      <c r="CG728" s="30"/>
      <c r="CH728" s="30"/>
      <c r="CI728" s="30"/>
      <c r="CJ728" s="30"/>
      <c r="CK728" s="30"/>
      <c r="CL728" s="30"/>
      <c r="CM728" s="30"/>
      <c r="CN728" s="30"/>
      <c r="CO728" s="30"/>
      <c r="CP728" s="30"/>
      <c r="CQ728" s="30"/>
      <c r="CR728" s="30"/>
      <c r="CS728" s="30"/>
      <c r="CT728" s="30"/>
      <c r="CU728" s="30"/>
      <c r="CV728" s="30"/>
      <c r="CW728" s="30"/>
      <c r="CX728" s="30"/>
      <c r="CY728" s="30"/>
      <c r="CZ728" s="30"/>
      <c r="DA728" s="30"/>
      <c r="DB728" s="30"/>
      <c r="DC728" s="30"/>
      <c r="DD728" s="30"/>
      <c r="DE728" s="30"/>
      <c r="DF728" s="30"/>
      <c r="DG728" s="30"/>
      <c r="DH728" s="30"/>
      <c r="DI728" s="30"/>
      <c r="DJ728" s="30"/>
      <c r="DK728" s="30"/>
      <c r="DL728" s="30"/>
      <c r="DM728" s="30"/>
      <c r="DN728" s="30"/>
      <c r="DO728" s="30"/>
      <c r="DP728" s="30"/>
      <c r="DQ728" s="30"/>
      <c r="DR728" s="30"/>
      <c r="DS728" s="30"/>
      <c r="DT728" s="30"/>
      <c r="DU728" s="30"/>
      <c r="DV728" s="30"/>
      <c r="DW728" s="30"/>
      <c r="DX728" s="30"/>
      <c r="DY728" s="30"/>
      <c r="DZ728" s="30"/>
      <c r="EA728" s="30"/>
      <c r="EB728" s="30"/>
      <c r="EC728" s="30"/>
      <c r="ED728" s="30"/>
      <c r="EE728" s="30"/>
      <c r="EF728" s="30"/>
      <c r="EG728" s="30"/>
      <c r="EH728" s="30"/>
      <c r="EI728" s="30"/>
      <c r="EJ728" s="30"/>
      <c r="EK728" s="30"/>
      <c r="EL728" s="30"/>
      <c r="EM728" s="30"/>
      <c r="EN728" s="30"/>
      <c r="EO728" s="30"/>
      <c r="EP728" s="30"/>
      <c r="EQ728" s="30"/>
      <c r="ER728" s="30"/>
      <c r="ES728" s="30"/>
      <c r="ET728" s="30"/>
      <c r="EU728" s="30"/>
      <c r="EV728" s="30"/>
      <c r="EW728" s="30"/>
      <c r="EX728" s="30"/>
      <c r="EY728" s="30"/>
      <c r="EZ728" s="30"/>
      <c r="FA728" s="30"/>
      <c r="FB728" s="30"/>
      <c r="FC728" s="30"/>
      <c r="FD728" s="30"/>
      <c r="FE728" s="30"/>
      <c r="FF728" s="30"/>
      <c r="FG728" s="30"/>
      <c r="FH728" s="30"/>
      <c r="FI728" s="30"/>
      <c r="FJ728" s="30"/>
      <c r="FK728" s="30"/>
      <c r="FL728" s="30"/>
      <c r="FM728" s="30"/>
      <c r="FN728" s="30"/>
      <c r="FO728" s="30"/>
      <c r="FP728" s="30"/>
      <c r="FQ728" s="30"/>
      <c r="FR728" s="30"/>
      <c r="FS728" s="30"/>
      <c r="FT728" s="30"/>
      <c r="FU728" s="30"/>
      <c r="FV728" s="30"/>
      <c r="FW728" s="30"/>
      <c r="FX728" s="30"/>
      <c r="FY728" s="30"/>
      <c r="FZ728" s="30"/>
      <c r="GA728" s="30"/>
      <c r="GB728" s="30"/>
      <c r="GC728" s="30"/>
      <c r="GD728" s="30"/>
      <c r="GE728" s="30"/>
      <c r="GF728" s="30"/>
      <c r="GG728" s="30"/>
      <c r="GH728" s="30"/>
      <c r="GI728" s="30"/>
      <c r="GJ728" s="30"/>
      <c r="GK728" s="30"/>
      <c r="GL728" s="30"/>
      <c r="GM728" s="30"/>
      <c r="GN728" s="30"/>
      <c r="GO728" s="30"/>
      <c r="GP728" s="30"/>
      <c r="GQ728" s="30"/>
      <c r="GR728" s="30"/>
      <c r="GS728" s="30"/>
      <c r="GT728" s="30"/>
      <c r="GU728" s="30"/>
      <c r="GV728" s="30"/>
      <c r="GW728" s="30"/>
      <c r="GX728" s="30"/>
      <c r="GY728" s="30"/>
      <c r="GZ728" s="30"/>
      <c r="HA728" s="30"/>
    </row>
    <row r="729" spans="1:209" s="32" customFormat="1" x14ac:dyDescent="0.25">
      <c r="A729" s="105"/>
      <c r="B729" s="113"/>
      <c r="C729" s="114"/>
      <c r="D729" s="19"/>
      <c r="E729" s="19"/>
      <c r="F729" s="19"/>
      <c r="G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0"/>
      <c r="BX729" s="30"/>
      <c r="BY729" s="30"/>
      <c r="BZ729" s="30"/>
      <c r="CA729" s="30"/>
      <c r="CB729" s="30"/>
      <c r="CC729" s="30"/>
      <c r="CD729" s="30"/>
      <c r="CE729" s="30"/>
      <c r="CF729" s="30"/>
      <c r="CG729" s="30"/>
      <c r="CH729" s="30"/>
      <c r="CI729" s="30"/>
      <c r="CJ729" s="30"/>
      <c r="CK729" s="30"/>
      <c r="CL729" s="30"/>
      <c r="CM729" s="30"/>
      <c r="CN729" s="30"/>
      <c r="CO729" s="30"/>
      <c r="CP729" s="30"/>
      <c r="CQ729" s="30"/>
      <c r="CR729" s="30"/>
      <c r="CS729" s="30"/>
      <c r="CT729" s="30"/>
      <c r="CU729" s="30"/>
      <c r="CV729" s="30"/>
      <c r="CW729" s="30"/>
      <c r="CX729" s="30"/>
      <c r="CY729" s="30"/>
      <c r="CZ729" s="30"/>
      <c r="DA729" s="30"/>
      <c r="DB729" s="30"/>
      <c r="DC729" s="30"/>
      <c r="DD729" s="30"/>
      <c r="DE729" s="30"/>
      <c r="DF729" s="30"/>
      <c r="DG729" s="30"/>
      <c r="DH729" s="30"/>
      <c r="DI729" s="30"/>
      <c r="DJ729" s="30"/>
      <c r="DK729" s="30"/>
      <c r="DL729" s="30"/>
      <c r="DM729" s="30"/>
      <c r="DN729" s="30"/>
      <c r="DO729" s="30"/>
      <c r="DP729" s="30"/>
      <c r="DQ729" s="30"/>
      <c r="DR729" s="30"/>
      <c r="DS729" s="30"/>
      <c r="DT729" s="30"/>
      <c r="DU729" s="30"/>
      <c r="DV729" s="30"/>
      <c r="DW729" s="30"/>
      <c r="DX729" s="30"/>
      <c r="DY729" s="30"/>
      <c r="DZ729" s="30"/>
      <c r="EA729" s="30"/>
      <c r="EB729" s="30"/>
      <c r="EC729" s="30"/>
      <c r="ED729" s="30"/>
      <c r="EE729" s="30"/>
      <c r="EF729" s="30"/>
      <c r="EG729" s="30"/>
      <c r="EH729" s="30"/>
      <c r="EI729" s="30"/>
      <c r="EJ729" s="30"/>
      <c r="EK729" s="30"/>
      <c r="EL729" s="30"/>
      <c r="EM729" s="30"/>
      <c r="EN729" s="30"/>
      <c r="EO729" s="30"/>
      <c r="EP729" s="30"/>
      <c r="EQ729" s="30"/>
      <c r="ER729" s="30"/>
      <c r="ES729" s="30"/>
      <c r="ET729" s="30"/>
      <c r="EU729" s="30"/>
      <c r="EV729" s="30"/>
      <c r="EW729" s="30"/>
      <c r="EX729" s="30"/>
      <c r="EY729" s="30"/>
      <c r="EZ729" s="30"/>
      <c r="FA729" s="30"/>
      <c r="FB729" s="30"/>
      <c r="FC729" s="30"/>
      <c r="FD729" s="30"/>
      <c r="FE729" s="30"/>
      <c r="FF729" s="30"/>
      <c r="FG729" s="30"/>
      <c r="FH729" s="30"/>
      <c r="FI729" s="30"/>
      <c r="FJ729" s="30"/>
      <c r="FK729" s="30"/>
      <c r="FL729" s="30"/>
      <c r="FM729" s="30"/>
      <c r="FN729" s="30"/>
      <c r="FO729" s="30"/>
      <c r="FP729" s="30"/>
      <c r="FQ729" s="30"/>
      <c r="FR729" s="30"/>
      <c r="FS729" s="30"/>
      <c r="FT729" s="30"/>
      <c r="FU729" s="30"/>
      <c r="FV729" s="30"/>
      <c r="FW729" s="30"/>
      <c r="FX729" s="30"/>
      <c r="FY729" s="30"/>
      <c r="FZ729" s="30"/>
      <c r="GA729" s="30"/>
      <c r="GB729" s="30"/>
      <c r="GC729" s="30"/>
      <c r="GD729" s="30"/>
      <c r="GE729" s="30"/>
      <c r="GF729" s="30"/>
      <c r="GG729" s="30"/>
      <c r="GH729" s="30"/>
      <c r="GI729" s="30"/>
      <c r="GJ729" s="30"/>
      <c r="GK729" s="30"/>
      <c r="GL729" s="30"/>
      <c r="GM729" s="30"/>
      <c r="GN729" s="30"/>
      <c r="GO729" s="30"/>
      <c r="GP729" s="30"/>
      <c r="GQ729" s="30"/>
      <c r="GR729" s="30"/>
      <c r="GS729" s="30"/>
      <c r="GT729" s="30"/>
      <c r="GU729" s="30"/>
      <c r="GV729" s="30"/>
      <c r="GW729" s="30"/>
      <c r="GX729" s="30"/>
      <c r="GY729" s="30"/>
      <c r="GZ729" s="30"/>
      <c r="HA729" s="30"/>
    </row>
    <row r="730" spans="1:209" s="32" customFormat="1" x14ac:dyDescent="0.25">
      <c r="A730" s="105"/>
      <c r="B730" s="113"/>
      <c r="C730" s="114"/>
      <c r="D730" s="19"/>
      <c r="E730" s="19"/>
      <c r="F730" s="19"/>
      <c r="G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  <c r="BR730" s="30"/>
      <c r="BS730" s="30"/>
      <c r="BT730" s="30"/>
      <c r="BU730" s="30"/>
      <c r="BV730" s="30"/>
      <c r="BW730" s="30"/>
      <c r="BX730" s="30"/>
      <c r="BY730" s="30"/>
      <c r="BZ730" s="30"/>
      <c r="CA730" s="30"/>
      <c r="CB730" s="30"/>
      <c r="CC730" s="30"/>
      <c r="CD730" s="30"/>
      <c r="CE730" s="30"/>
      <c r="CF730" s="30"/>
      <c r="CG730" s="30"/>
      <c r="CH730" s="30"/>
      <c r="CI730" s="30"/>
      <c r="CJ730" s="30"/>
      <c r="CK730" s="30"/>
      <c r="CL730" s="30"/>
      <c r="CM730" s="30"/>
      <c r="CN730" s="30"/>
      <c r="CO730" s="30"/>
      <c r="CP730" s="30"/>
      <c r="CQ730" s="30"/>
      <c r="CR730" s="30"/>
      <c r="CS730" s="30"/>
      <c r="CT730" s="30"/>
      <c r="CU730" s="30"/>
      <c r="CV730" s="30"/>
      <c r="CW730" s="30"/>
      <c r="CX730" s="30"/>
      <c r="CY730" s="30"/>
      <c r="CZ730" s="30"/>
      <c r="DA730" s="30"/>
      <c r="DB730" s="30"/>
      <c r="DC730" s="30"/>
      <c r="DD730" s="30"/>
      <c r="DE730" s="30"/>
      <c r="DF730" s="30"/>
      <c r="DG730" s="30"/>
      <c r="DH730" s="30"/>
      <c r="DI730" s="30"/>
      <c r="DJ730" s="30"/>
      <c r="DK730" s="30"/>
      <c r="DL730" s="30"/>
      <c r="DM730" s="30"/>
      <c r="DN730" s="30"/>
      <c r="DO730" s="30"/>
      <c r="DP730" s="30"/>
      <c r="DQ730" s="30"/>
      <c r="DR730" s="30"/>
      <c r="DS730" s="30"/>
      <c r="DT730" s="30"/>
      <c r="DU730" s="30"/>
      <c r="DV730" s="30"/>
      <c r="DW730" s="30"/>
      <c r="DX730" s="30"/>
      <c r="DY730" s="30"/>
      <c r="DZ730" s="30"/>
      <c r="EA730" s="30"/>
      <c r="EB730" s="30"/>
      <c r="EC730" s="30"/>
      <c r="ED730" s="30"/>
      <c r="EE730" s="30"/>
      <c r="EF730" s="30"/>
      <c r="EG730" s="30"/>
      <c r="EH730" s="30"/>
      <c r="EI730" s="30"/>
      <c r="EJ730" s="30"/>
      <c r="EK730" s="30"/>
      <c r="EL730" s="30"/>
      <c r="EM730" s="30"/>
      <c r="EN730" s="30"/>
      <c r="EO730" s="30"/>
      <c r="EP730" s="30"/>
      <c r="EQ730" s="30"/>
      <c r="ER730" s="30"/>
      <c r="ES730" s="30"/>
      <c r="ET730" s="30"/>
      <c r="EU730" s="30"/>
      <c r="EV730" s="30"/>
      <c r="EW730" s="30"/>
      <c r="EX730" s="30"/>
      <c r="EY730" s="30"/>
      <c r="EZ730" s="30"/>
      <c r="FA730" s="30"/>
      <c r="FB730" s="30"/>
      <c r="FC730" s="30"/>
      <c r="FD730" s="30"/>
      <c r="FE730" s="30"/>
      <c r="FF730" s="30"/>
      <c r="FG730" s="30"/>
      <c r="FH730" s="30"/>
      <c r="FI730" s="30"/>
      <c r="FJ730" s="30"/>
      <c r="FK730" s="30"/>
      <c r="FL730" s="30"/>
      <c r="FM730" s="30"/>
      <c r="FN730" s="30"/>
      <c r="FO730" s="30"/>
      <c r="FP730" s="30"/>
      <c r="FQ730" s="30"/>
      <c r="FR730" s="30"/>
      <c r="FS730" s="30"/>
      <c r="FT730" s="30"/>
      <c r="FU730" s="30"/>
      <c r="FV730" s="30"/>
      <c r="FW730" s="30"/>
      <c r="FX730" s="30"/>
      <c r="FY730" s="30"/>
      <c r="FZ730" s="30"/>
      <c r="GA730" s="30"/>
      <c r="GB730" s="30"/>
      <c r="GC730" s="30"/>
      <c r="GD730" s="30"/>
      <c r="GE730" s="30"/>
      <c r="GF730" s="30"/>
      <c r="GG730" s="30"/>
      <c r="GH730" s="30"/>
      <c r="GI730" s="30"/>
      <c r="GJ730" s="30"/>
      <c r="GK730" s="30"/>
      <c r="GL730" s="30"/>
      <c r="GM730" s="30"/>
      <c r="GN730" s="30"/>
      <c r="GO730" s="30"/>
      <c r="GP730" s="30"/>
      <c r="GQ730" s="30"/>
      <c r="GR730" s="30"/>
      <c r="GS730" s="30"/>
      <c r="GT730" s="30"/>
      <c r="GU730" s="30"/>
      <c r="GV730" s="30"/>
      <c r="GW730" s="30"/>
      <c r="GX730" s="30"/>
      <c r="GY730" s="30"/>
      <c r="GZ730" s="30"/>
      <c r="HA730" s="30"/>
    </row>
    <row r="731" spans="1:209" s="32" customFormat="1" x14ac:dyDescent="0.25">
      <c r="A731" s="105"/>
      <c r="B731" s="113"/>
      <c r="C731" s="114"/>
      <c r="D731" s="19"/>
      <c r="E731" s="19"/>
      <c r="F731" s="19"/>
      <c r="G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0"/>
      <c r="BX731" s="30"/>
      <c r="BY731" s="30"/>
      <c r="BZ731" s="30"/>
      <c r="CA731" s="30"/>
      <c r="CB731" s="30"/>
      <c r="CC731" s="30"/>
      <c r="CD731" s="30"/>
      <c r="CE731" s="30"/>
      <c r="CF731" s="30"/>
      <c r="CG731" s="30"/>
      <c r="CH731" s="30"/>
      <c r="CI731" s="30"/>
      <c r="CJ731" s="30"/>
      <c r="CK731" s="30"/>
      <c r="CL731" s="30"/>
      <c r="CM731" s="30"/>
      <c r="CN731" s="30"/>
      <c r="CO731" s="30"/>
      <c r="CP731" s="30"/>
      <c r="CQ731" s="30"/>
      <c r="CR731" s="30"/>
      <c r="CS731" s="30"/>
      <c r="CT731" s="30"/>
      <c r="CU731" s="30"/>
      <c r="CV731" s="30"/>
      <c r="CW731" s="30"/>
      <c r="CX731" s="30"/>
      <c r="CY731" s="30"/>
      <c r="CZ731" s="30"/>
      <c r="DA731" s="30"/>
      <c r="DB731" s="30"/>
      <c r="DC731" s="30"/>
      <c r="DD731" s="30"/>
      <c r="DE731" s="30"/>
      <c r="DF731" s="30"/>
      <c r="DG731" s="30"/>
      <c r="DH731" s="30"/>
      <c r="DI731" s="30"/>
      <c r="DJ731" s="30"/>
      <c r="DK731" s="30"/>
      <c r="DL731" s="30"/>
      <c r="DM731" s="30"/>
      <c r="DN731" s="30"/>
      <c r="DO731" s="30"/>
      <c r="DP731" s="30"/>
      <c r="DQ731" s="30"/>
      <c r="DR731" s="30"/>
      <c r="DS731" s="30"/>
      <c r="DT731" s="30"/>
      <c r="DU731" s="30"/>
      <c r="DV731" s="30"/>
      <c r="DW731" s="30"/>
      <c r="DX731" s="30"/>
      <c r="DY731" s="30"/>
      <c r="DZ731" s="30"/>
      <c r="EA731" s="30"/>
      <c r="EB731" s="30"/>
      <c r="EC731" s="30"/>
      <c r="ED731" s="30"/>
      <c r="EE731" s="30"/>
      <c r="EF731" s="30"/>
      <c r="EG731" s="30"/>
      <c r="EH731" s="30"/>
      <c r="EI731" s="30"/>
      <c r="EJ731" s="30"/>
      <c r="EK731" s="30"/>
      <c r="EL731" s="30"/>
      <c r="EM731" s="30"/>
      <c r="EN731" s="30"/>
      <c r="EO731" s="30"/>
      <c r="EP731" s="30"/>
      <c r="EQ731" s="30"/>
      <c r="ER731" s="30"/>
      <c r="ES731" s="30"/>
      <c r="ET731" s="30"/>
      <c r="EU731" s="30"/>
      <c r="EV731" s="30"/>
      <c r="EW731" s="30"/>
      <c r="EX731" s="30"/>
      <c r="EY731" s="30"/>
      <c r="EZ731" s="30"/>
      <c r="FA731" s="30"/>
      <c r="FB731" s="30"/>
      <c r="FC731" s="30"/>
      <c r="FD731" s="30"/>
      <c r="FE731" s="30"/>
      <c r="FF731" s="30"/>
      <c r="FG731" s="30"/>
      <c r="FH731" s="30"/>
      <c r="FI731" s="30"/>
      <c r="FJ731" s="30"/>
      <c r="FK731" s="30"/>
      <c r="FL731" s="30"/>
      <c r="FM731" s="30"/>
      <c r="FN731" s="30"/>
      <c r="FO731" s="30"/>
      <c r="FP731" s="30"/>
      <c r="FQ731" s="30"/>
      <c r="FR731" s="30"/>
      <c r="FS731" s="30"/>
      <c r="FT731" s="30"/>
      <c r="FU731" s="30"/>
      <c r="FV731" s="30"/>
      <c r="FW731" s="30"/>
      <c r="FX731" s="30"/>
      <c r="FY731" s="30"/>
      <c r="FZ731" s="30"/>
      <c r="GA731" s="30"/>
      <c r="GB731" s="30"/>
      <c r="GC731" s="30"/>
      <c r="GD731" s="30"/>
      <c r="GE731" s="30"/>
      <c r="GF731" s="30"/>
      <c r="GG731" s="30"/>
      <c r="GH731" s="30"/>
      <c r="GI731" s="30"/>
      <c r="GJ731" s="30"/>
      <c r="GK731" s="30"/>
      <c r="GL731" s="30"/>
      <c r="GM731" s="30"/>
      <c r="GN731" s="30"/>
      <c r="GO731" s="30"/>
      <c r="GP731" s="30"/>
      <c r="GQ731" s="30"/>
      <c r="GR731" s="30"/>
      <c r="GS731" s="30"/>
      <c r="GT731" s="30"/>
      <c r="GU731" s="30"/>
      <c r="GV731" s="30"/>
      <c r="GW731" s="30"/>
      <c r="GX731" s="30"/>
      <c r="GY731" s="30"/>
      <c r="GZ731" s="30"/>
      <c r="HA731" s="30"/>
    </row>
    <row r="732" spans="1:209" s="32" customFormat="1" x14ac:dyDescent="0.25">
      <c r="A732" s="105"/>
      <c r="B732" s="113"/>
      <c r="C732" s="114"/>
      <c r="D732" s="19"/>
      <c r="E732" s="19"/>
      <c r="F732" s="19"/>
      <c r="G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  <c r="BR732" s="30"/>
      <c r="BS732" s="30"/>
      <c r="BT732" s="30"/>
      <c r="BU732" s="30"/>
      <c r="BV732" s="30"/>
      <c r="BW732" s="30"/>
      <c r="BX732" s="30"/>
      <c r="BY732" s="30"/>
      <c r="BZ732" s="30"/>
      <c r="CA732" s="30"/>
      <c r="CB732" s="30"/>
      <c r="CC732" s="30"/>
      <c r="CD732" s="30"/>
      <c r="CE732" s="30"/>
      <c r="CF732" s="30"/>
      <c r="CG732" s="30"/>
      <c r="CH732" s="30"/>
      <c r="CI732" s="30"/>
      <c r="CJ732" s="30"/>
      <c r="CK732" s="30"/>
      <c r="CL732" s="30"/>
      <c r="CM732" s="30"/>
      <c r="CN732" s="30"/>
      <c r="CO732" s="30"/>
      <c r="CP732" s="30"/>
      <c r="CQ732" s="30"/>
      <c r="CR732" s="30"/>
      <c r="CS732" s="30"/>
      <c r="CT732" s="30"/>
      <c r="CU732" s="30"/>
      <c r="CV732" s="30"/>
      <c r="CW732" s="30"/>
      <c r="CX732" s="30"/>
      <c r="CY732" s="30"/>
      <c r="CZ732" s="30"/>
      <c r="DA732" s="30"/>
      <c r="DB732" s="30"/>
      <c r="DC732" s="30"/>
      <c r="DD732" s="30"/>
      <c r="DE732" s="30"/>
      <c r="DF732" s="30"/>
      <c r="DG732" s="30"/>
      <c r="DH732" s="30"/>
      <c r="DI732" s="30"/>
      <c r="DJ732" s="30"/>
      <c r="DK732" s="30"/>
      <c r="DL732" s="30"/>
      <c r="DM732" s="30"/>
      <c r="DN732" s="30"/>
      <c r="DO732" s="30"/>
      <c r="DP732" s="30"/>
      <c r="DQ732" s="30"/>
      <c r="DR732" s="30"/>
      <c r="DS732" s="30"/>
      <c r="DT732" s="30"/>
      <c r="DU732" s="30"/>
      <c r="DV732" s="30"/>
      <c r="DW732" s="30"/>
      <c r="DX732" s="30"/>
      <c r="DY732" s="30"/>
      <c r="DZ732" s="30"/>
      <c r="EA732" s="30"/>
      <c r="EB732" s="30"/>
      <c r="EC732" s="30"/>
      <c r="ED732" s="30"/>
      <c r="EE732" s="30"/>
      <c r="EF732" s="30"/>
      <c r="EG732" s="30"/>
      <c r="EH732" s="30"/>
      <c r="EI732" s="30"/>
      <c r="EJ732" s="30"/>
      <c r="EK732" s="30"/>
      <c r="EL732" s="30"/>
      <c r="EM732" s="30"/>
      <c r="EN732" s="30"/>
      <c r="EO732" s="30"/>
      <c r="EP732" s="30"/>
      <c r="EQ732" s="30"/>
      <c r="ER732" s="30"/>
      <c r="ES732" s="30"/>
      <c r="ET732" s="30"/>
      <c r="EU732" s="30"/>
      <c r="EV732" s="30"/>
      <c r="EW732" s="30"/>
      <c r="EX732" s="30"/>
      <c r="EY732" s="30"/>
      <c r="EZ732" s="30"/>
      <c r="FA732" s="30"/>
      <c r="FB732" s="30"/>
      <c r="FC732" s="30"/>
      <c r="FD732" s="30"/>
      <c r="FE732" s="30"/>
      <c r="FF732" s="30"/>
      <c r="FG732" s="30"/>
      <c r="FH732" s="30"/>
      <c r="FI732" s="30"/>
      <c r="FJ732" s="30"/>
      <c r="FK732" s="30"/>
      <c r="FL732" s="30"/>
      <c r="FM732" s="30"/>
      <c r="FN732" s="30"/>
      <c r="FO732" s="30"/>
      <c r="FP732" s="30"/>
      <c r="FQ732" s="30"/>
      <c r="FR732" s="30"/>
      <c r="FS732" s="30"/>
      <c r="FT732" s="30"/>
      <c r="FU732" s="30"/>
      <c r="FV732" s="30"/>
      <c r="FW732" s="30"/>
      <c r="FX732" s="30"/>
      <c r="FY732" s="30"/>
      <c r="FZ732" s="30"/>
      <c r="GA732" s="30"/>
      <c r="GB732" s="30"/>
      <c r="GC732" s="30"/>
      <c r="GD732" s="30"/>
      <c r="GE732" s="30"/>
      <c r="GF732" s="30"/>
      <c r="GG732" s="30"/>
      <c r="GH732" s="30"/>
      <c r="GI732" s="30"/>
      <c r="GJ732" s="30"/>
      <c r="GK732" s="30"/>
      <c r="GL732" s="30"/>
      <c r="GM732" s="30"/>
      <c r="GN732" s="30"/>
      <c r="GO732" s="30"/>
      <c r="GP732" s="30"/>
      <c r="GQ732" s="30"/>
      <c r="GR732" s="30"/>
      <c r="GS732" s="30"/>
      <c r="GT732" s="30"/>
      <c r="GU732" s="30"/>
      <c r="GV732" s="30"/>
      <c r="GW732" s="30"/>
      <c r="GX732" s="30"/>
      <c r="GY732" s="30"/>
      <c r="GZ732" s="30"/>
      <c r="HA732" s="30"/>
    </row>
    <row r="733" spans="1:209" s="32" customFormat="1" x14ac:dyDescent="0.25">
      <c r="A733" s="105"/>
      <c r="B733" s="113"/>
      <c r="C733" s="114"/>
      <c r="D733" s="19"/>
      <c r="E733" s="19"/>
      <c r="F733" s="19"/>
      <c r="G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0"/>
      <c r="BX733" s="30"/>
      <c r="BY733" s="30"/>
      <c r="BZ733" s="30"/>
      <c r="CA733" s="30"/>
      <c r="CB733" s="30"/>
      <c r="CC733" s="30"/>
      <c r="CD733" s="30"/>
      <c r="CE733" s="30"/>
      <c r="CF733" s="30"/>
      <c r="CG733" s="30"/>
      <c r="CH733" s="30"/>
      <c r="CI733" s="30"/>
      <c r="CJ733" s="30"/>
      <c r="CK733" s="30"/>
      <c r="CL733" s="30"/>
      <c r="CM733" s="30"/>
      <c r="CN733" s="30"/>
      <c r="CO733" s="30"/>
      <c r="CP733" s="30"/>
      <c r="CQ733" s="30"/>
      <c r="CR733" s="30"/>
      <c r="CS733" s="30"/>
      <c r="CT733" s="30"/>
      <c r="CU733" s="30"/>
      <c r="CV733" s="30"/>
      <c r="CW733" s="30"/>
      <c r="CX733" s="30"/>
      <c r="CY733" s="30"/>
      <c r="CZ733" s="30"/>
      <c r="DA733" s="30"/>
      <c r="DB733" s="30"/>
      <c r="DC733" s="30"/>
      <c r="DD733" s="30"/>
      <c r="DE733" s="30"/>
      <c r="DF733" s="30"/>
      <c r="DG733" s="30"/>
      <c r="DH733" s="30"/>
      <c r="DI733" s="30"/>
      <c r="DJ733" s="30"/>
      <c r="DK733" s="30"/>
      <c r="DL733" s="30"/>
      <c r="DM733" s="30"/>
      <c r="DN733" s="30"/>
      <c r="DO733" s="30"/>
      <c r="DP733" s="30"/>
      <c r="DQ733" s="30"/>
      <c r="DR733" s="30"/>
      <c r="DS733" s="30"/>
      <c r="DT733" s="30"/>
      <c r="DU733" s="30"/>
      <c r="DV733" s="30"/>
      <c r="DW733" s="30"/>
      <c r="DX733" s="30"/>
      <c r="DY733" s="30"/>
      <c r="DZ733" s="30"/>
      <c r="EA733" s="30"/>
      <c r="EB733" s="30"/>
      <c r="EC733" s="30"/>
      <c r="ED733" s="30"/>
      <c r="EE733" s="30"/>
      <c r="EF733" s="30"/>
      <c r="EG733" s="30"/>
      <c r="EH733" s="30"/>
      <c r="EI733" s="30"/>
      <c r="EJ733" s="30"/>
      <c r="EK733" s="30"/>
      <c r="EL733" s="30"/>
      <c r="EM733" s="30"/>
      <c r="EN733" s="30"/>
      <c r="EO733" s="30"/>
      <c r="EP733" s="30"/>
      <c r="EQ733" s="30"/>
      <c r="ER733" s="30"/>
      <c r="ES733" s="30"/>
      <c r="ET733" s="30"/>
      <c r="EU733" s="30"/>
      <c r="EV733" s="30"/>
      <c r="EW733" s="30"/>
      <c r="EX733" s="30"/>
      <c r="EY733" s="30"/>
      <c r="EZ733" s="30"/>
      <c r="FA733" s="30"/>
      <c r="FB733" s="30"/>
      <c r="FC733" s="30"/>
      <c r="FD733" s="30"/>
      <c r="FE733" s="30"/>
      <c r="FF733" s="30"/>
      <c r="FG733" s="30"/>
      <c r="FH733" s="30"/>
      <c r="FI733" s="30"/>
      <c r="FJ733" s="30"/>
      <c r="FK733" s="30"/>
      <c r="FL733" s="30"/>
      <c r="FM733" s="30"/>
      <c r="FN733" s="30"/>
      <c r="FO733" s="30"/>
      <c r="FP733" s="30"/>
      <c r="FQ733" s="30"/>
      <c r="FR733" s="30"/>
      <c r="FS733" s="30"/>
      <c r="FT733" s="30"/>
      <c r="FU733" s="30"/>
      <c r="FV733" s="30"/>
      <c r="FW733" s="30"/>
      <c r="FX733" s="30"/>
      <c r="FY733" s="30"/>
      <c r="FZ733" s="30"/>
      <c r="GA733" s="30"/>
      <c r="GB733" s="30"/>
      <c r="GC733" s="30"/>
      <c r="GD733" s="30"/>
      <c r="GE733" s="30"/>
      <c r="GF733" s="30"/>
      <c r="GG733" s="30"/>
      <c r="GH733" s="30"/>
      <c r="GI733" s="30"/>
      <c r="GJ733" s="30"/>
      <c r="GK733" s="30"/>
      <c r="GL733" s="30"/>
      <c r="GM733" s="30"/>
      <c r="GN733" s="30"/>
      <c r="GO733" s="30"/>
      <c r="GP733" s="30"/>
      <c r="GQ733" s="30"/>
      <c r="GR733" s="30"/>
      <c r="GS733" s="30"/>
      <c r="GT733" s="30"/>
      <c r="GU733" s="30"/>
      <c r="GV733" s="30"/>
      <c r="GW733" s="30"/>
      <c r="GX733" s="30"/>
      <c r="GY733" s="30"/>
      <c r="GZ733" s="30"/>
      <c r="HA733" s="30"/>
    </row>
    <row r="734" spans="1:209" s="32" customFormat="1" x14ac:dyDescent="0.25">
      <c r="A734" s="105"/>
      <c r="B734" s="113"/>
      <c r="C734" s="114"/>
      <c r="D734" s="19"/>
      <c r="E734" s="19"/>
      <c r="F734" s="19"/>
      <c r="G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  <c r="BR734" s="30"/>
      <c r="BS734" s="30"/>
      <c r="BT734" s="30"/>
      <c r="BU734" s="30"/>
      <c r="BV734" s="30"/>
      <c r="BW734" s="30"/>
      <c r="BX734" s="30"/>
      <c r="BY734" s="30"/>
      <c r="BZ734" s="30"/>
      <c r="CA734" s="30"/>
      <c r="CB734" s="30"/>
      <c r="CC734" s="30"/>
      <c r="CD734" s="30"/>
      <c r="CE734" s="30"/>
      <c r="CF734" s="30"/>
      <c r="CG734" s="30"/>
      <c r="CH734" s="30"/>
      <c r="CI734" s="30"/>
      <c r="CJ734" s="30"/>
      <c r="CK734" s="30"/>
      <c r="CL734" s="30"/>
      <c r="CM734" s="30"/>
      <c r="CN734" s="30"/>
      <c r="CO734" s="30"/>
      <c r="CP734" s="30"/>
      <c r="CQ734" s="30"/>
      <c r="CR734" s="30"/>
      <c r="CS734" s="30"/>
      <c r="CT734" s="30"/>
      <c r="CU734" s="30"/>
      <c r="CV734" s="30"/>
      <c r="CW734" s="30"/>
      <c r="CX734" s="30"/>
      <c r="CY734" s="30"/>
      <c r="CZ734" s="30"/>
      <c r="DA734" s="30"/>
      <c r="DB734" s="30"/>
      <c r="DC734" s="30"/>
      <c r="DD734" s="30"/>
      <c r="DE734" s="30"/>
      <c r="DF734" s="30"/>
      <c r="DG734" s="30"/>
      <c r="DH734" s="30"/>
      <c r="DI734" s="30"/>
      <c r="DJ734" s="30"/>
      <c r="DK734" s="30"/>
      <c r="DL734" s="30"/>
      <c r="DM734" s="30"/>
      <c r="DN734" s="30"/>
      <c r="DO734" s="30"/>
      <c r="DP734" s="30"/>
      <c r="DQ734" s="30"/>
      <c r="DR734" s="30"/>
      <c r="DS734" s="30"/>
      <c r="DT734" s="30"/>
      <c r="DU734" s="30"/>
      <c r="DV734" s="30"/>
      <c r="DW734" s="30"/>
      <c r="DX734" s="30"/>
      <c r="DY734" s="30"/>
      <c r="DZ734" s="30"/>
      <c r="EA734" s="30"/>
      <c r="EB734" s="30"/>
      <c r="EC734" s="30"/>
      <c r="ED734" s="30"/>
      <c r="EE734" s="30"/>
      <c r="EF734" s="30"/>
      <c r="EG734" s="30"/>
      <c r="EH734" s="30"/>
      <c r="EI734" s="30"/>
      <c r="EJ734" s="30"/>
      <c r="EK734" s="30"/>
      <c r="EL734" s="30"/>
      <c r="EM734" s="30"/>
      <c r="EN734" s="30"/>
      <c r="EO734" s="30"/>
      <c r="EP734" s="30"/>
      <c r="EQ734" s="30"/>
      <c r="ER734" s="30"/>
      <c r="ES734" s="30"/>
      <c r="ET734" s="30"/>
      <c r="EU734" s="30"/>
      <c r="EV734" s="30"/>
      <c r="EW734" s="30"/>
      <c r="EX734" s="30"/>
      <c r="EY734" s="30"/>
      <c r="EZ734" s="30"/>
      <c r="FA734" s="30"/>
      <c r="FB734" s="30"/>
      <c r="FC734" s="30"/>
      <c r="FD734" s="30"/>
      <c r="FE734" s="30"/>
      <c r="FF734" s="30"/>
      <c r="FG734" s="30"/>
      <c r="FH734" s="30"/>
      <c r="FI734" s="30"/>
      <c r="FJ734" s="30"/>
      <c r="FK734" s="30"/>
      <c r="FL734" s="30"/>
      <c r="FM734" s="30"/>
      <c r="FN734" s="30"/>
      <c r="FO734" s="30"/>
      <c r="FP734" s="30"/>
      <c r="FQ734" s="30"/>
      <c r="FR734" s="30"/>
      <c r="FS734" s="30"/>
      <c r="FT734" s="30"/>
      <c r="FU734" s="30"/>
      <c r="FV734" s="30"/>
      <c r="FW734" s="30"/>
      <c r="FX734" s="30"/>
      <c r="FY734" s="30"/>
      <c r="FZ734" s="30"/>
      <c r="GA734" s="30"/>
      <c r="GB734" s="30"/>
      <c r="GC734" s="30"/>
      <c r="GD734" s="30"/>
      <c r="GE734" s="30"/>
      <c r="GF734" s="30"/>
      <c r="GG734" s="30"/>
      <c r="GH734" s="30"/>
      <c r="GI734" s="30"/>
      <c r="GJ734" s="30"/>
      <c r="GK734" s="30"/>
      <c r="GL734" s="30"/>
      <c r="GM734" s="30"/>
      <c r="GN734" s="30"/>
      <c r="GO734" s="30"/>
      <c r="GP734" s="30"/>
      <c r="GQ734" s="30"/>
      <c r="GR734" s="30"/>
      <c r="GS734" s="30"/>
      <c r="GT734" s="30"/>
      <c r="GU734" s="30"/>
      <c r="GV734" s="30"/>
      <c r="GW734" s="30"/>
      <c r="GX734" s="30"/>
      <c r="GY734" s="30"/>
      <c r="GZ734" s="30"/>
      <c r="HA734" s="30"/>
    </row>
    <row r="735" spans="1:209" s="32" customFormat="1" x14ac:dyDescent="0.25">
      <c r="A735" s="105"/>
      <c r="B735" s="113"/>
      <c r="C735" s="114"/>
      <c r="D735" s="19"/>
      <c r="E735" s="19"/>
      <c r="F735" s="19"/>
      <c r="G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30"/>
      <c r="BQ735" s="30"/>
      <c r="BR735" s="30"/>
      <c r="BS735" s="30"/>
      <c r="BT735" s="30"/>
      <c r="BU735" s="30"/>
      <c r="BV735" s="30"/>
      <c r="BW735" s="30"/>
      <c r="BX735" s="30"/>
      <c r="BY735" s="30"/>
      <c r="BZ735" s="30"/>
      <c r="CA735" s="30"/>
      <c r="CB735" s="30"/>
      <c r="CC735" s="30"/>
      <c r="CD735" s="30"/>
      <c r="CE735" s="30"/>
      <c r="CF735" s="30"/>
      <c r="CG735" s="30"/>
      <c r="CH735" s="30"/>
      <c r="CI735" s="30"/>
      <c r="CJ735" s="30"/>
      <c r="CK735" s="30"/>
      <c r="CL735" s="30"/>
      <c r="CM735" s="30"/>
      <c r="CN735" s="30"/>
      <c r="CO735" s="30"/>
      <c r="CP735" s="30"/>
      <c r="CQ735" s="30"/>
      <c r="CR735" s="30"/>
      <c r="CS735" s="30"/>
      <c r="CT735" s="30"/>
      <c r="CU735" s="30"/>
      <c r="CV735" s="30"/>
      <c r="CW735" s="30"/>
      <c r="CX735" s="30"/>
      <c r="CY735" s="30"/>
      <c r="CZ735" s="30"/>
      <c r="DA735" s="30"/>
      <c r="DB735" s="30"/>
      <c r="DC735" s="30"/>
      <c r="DD735" s="30"/>
      <c r="DE735" s="30"/>
      <c r="DF735" s="30"/>
      <c r="DG735" s="30"/>
      <c r="DH735" s="30"/>
      <c r="DI735" s="30"/>
      <c r="DJ735" s="30"/>
      <c r="DK735" s="30"/>
      <c r="DL735" s="30"/>
      <c r="DM735" s="30"/>
      <c r="DN735" s="30"/>
      <c r="DO735" s="30"/>
      <c r="DP735" s="30"/>
      <c r="DQ735" s="30"/>
      <c r="DR735" s="30"/>
      <c r="DS735" s="30"/>
      <c r="DT735" s="30"/>
      <c r="DU735" s="30"/>
      <c r="DV735" s="30"/>
      <c r="DW735" s="30"/>
      <c r="DX735" s="30"/>
      <c r="DY735" s="30"/>
      <c r="DZ735" s="30"/>
      <c r="EA735" s="30"/>
      <c r="EB735" s="30"/>
      <c r="EC735" s="30"/>
      <c r="ED735" s="30"/>
      <c r="EE735" s="30"/>
      <c r="EF735" s="30"/>
      <c r="EG735" s="30"/>
      <c r="EH735" s="30"/>
      <c r="EI735" s="30"/>
      <c r="EJ735" s="30"/>
      <c r="EK735" s="30"/>
      <c r="EL735" s="30"/>
      <c r="EM735" s="30"/>
      <c r="EN735" s="30"/>
      <c r="EO735" s="30"/>
      <c r="EP735" s="30"/>
      <c r="EQ735" s="30"/>
      <c r="ER735" s="30"/>
      <c r="ES735" s="30"/>
      <c r="ET735" s="30"/>
      <c r="EU735" s="30"/>
      <c r="EV735" s="30"/>
      <c r="EW735" s="30"/>
      <c r="EX735" s="30"/>
      <c r="EY735" s="30"/>
      <c r="EZ735" s="30"/>
      <c r="FA735" s="30"/>
      <c r="FB735" s="30"/>
      <c r="FC735" s="30"/>
      <c r="FD735" s="30"/>
      <c r="FE735" s="30"/>
      <c r="FF735" s="30"/>
      <c r="FG735" s="30"/>
      <c r="FH735" s="30"/>
      <c r="FI735" s="30"/>
      <c r="FJ735" s="30"/>
      <c r="FK735" s="30"/>
      <c r="FL735" s="30"/>
      <c r="FM735" s="30"/>
      <c r="FN735" s="30"/>
      <c r="FO735" s="30"/>
      <c r="FP735" s="30"/>
      <c r="FQ735" s="30"/>
      <c r="FR735" s="30"/>
      <c r="FS735" s="30"/>
      <c r="FT735" s="30"/>
      <c r="FU735" s="30"/>
      <c r="FV735" s="30"/>
      <c r="FW735" s="30"/>
      <c r="FX735" s="30"/>
      <c r="FY735" s="30"/>
      <c r="FZ735" s="30"/>
      <c r="GA735" s="30"/>
      <c r="GB735" s="30"/>
      <c r="GC735" s="30"/>
      <c r="GD735" s="30"/>
      <c r="GE735" s="30"/>
      <c r="GF735" s="30"/>
      <c r="GG735" s="30"/>
      <c r="GH735" s="30"/>
      <c r="GI735" s="30"/>
      <c r="GJ735" s="30"/>
      <c r="GK735" s="30"/>
      <c r="GL735" s="30"/>
      <c r="GM735" s="30"/>
      <c r="GN735" s="30"/>
      <c r="GO735" s="30"/>
      <c r="GP735" s="30"/>
      <c r="GQ735" s="30"/>
      <c r="GR735" s="30"/>
      <c r="GS735" s="30"/>
      <c r="GT735" s="30"/>
      <c r="GU735" s="30"/>
      <c r="GV735" s="30"/>
      <c r="GW735" s="30"/>
      <c r="GX735" s="30"/>
      <c r="GY735" s="30"/>
      <c r="GZ735" s="30"/>
      <c r="HA735" s="30"/>
    </row>
    <row r="736" spans="1:209" s="32" customFormat="1" x14ac:dyDescent="0.25">
      <c r="A736" s="105"/>
      <c r="B736" s="113"/>
      <c r="C736" s="114"/>
      <c r="D736" s="19"/>
      <c r="E736" s="19"/>
      <c r="F736" s="19"/>
      <c r="G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0"/>
      <c r="BX736" s="30"/>
      <c r="BY736" s="30"/>
      <c r="BZ736" s="30"/>
      <c r="CA736" s="30"/>
      <c r="CB736" s="30"/>
      <c r="CC736" s="30"/>
      <c r="CD736" s="30"/>
      <c r="CE736" s="30"/>
      <c r="CF736" s="30"/>
      <c r="CG736" s="30"/>
      <c r="CH736" s="30"/>
      <c r="CI736" s="30"/>
      <c r="CJ736" s="30"/>
      <c r="CK736" s="30"/>
      <c r="CL736" s="30"/>
      <c r="CM736" s="30"/>
      <c r="CN736" s="30"/>
      <c r="CO736" s="30"/>
      <c r="CP736" s="30"/>
      <c r="CQ736" s="30"/>
      <c r="CR736" s="30"/>
      <c r="CS736" s="30"/>
      <c r="CT736" s="30"/>
      <c r="CU736" s="30"/>
      <c r="CV736" s="30"/>
      <c r="CW736" s="30"/>
      <c r="CX736" s="30"/>
      <c r="CY736" s="30"/>
      <c r="CZ736" s="30"/>
      <c r="DA736" s="30"/>
      <c r="DB736" s="30"/>
      <c r="DC736" s="30"/>
      <c r="DD736" s="30"/>
      <c r="DE736" s="30"/>
      <c r="DF736" s="30"/>
      <c r="DG736" s="30"/>
      <c r="DH736" s="30"/>
      <c r="DI736" s="30"/>
      <c r="DJ736" s="30"/>
      <c r="DK736" s="30"/>
      <c r="DL736" s="30"/>
      <c r="DM736" s="30"/>
      <c r="DN736" s="30"/>
      <c r="DO736" s="30"/>
      <c r="DP736" s="30"/>
      <c r="DQ736" s="30"/>
      <c r="DR736" s="30"/>
      <c r="DS736" s="30"/>
      <c r="DT736" s="30"/>
      <c r="DU736" s="30"/>
      <c r="DV736" s="30"/>
      <c r="DW736" s="30"/>
      <c r="DX736" s="30"/>
      <c r="DY736" s="30"/>
      <c r="DZ736" s="30"/>
      <c r="EA736" s="30"/>
      <c r="EB736" s="30"/>
      <c r="EC736" s="30"/>
      <c r="ED736" s="30"/>
      <c r="EE736" s="30"/>
      <c r="EF736" s="30"/>
      <c r="EG736" s="30"/>
      <c r="EH736" s="30"/>
      <c r="EI736" s="30"/>
      <c r="EJ736" s="30"/>
      <c r="EK736" s="30"/>
      <c r="EL736" s="30"/>
      <c r="EM736" s="30"/>
      <c r="EN736" s="30"/>
      <c r="EO736" s="30"/>
      <c r="EP736" s="30"/>
      <c r="EQ736" s="30"/>
      <c r="ER736" s="30"/>
      <c r="ES736" s="30"/>
      <c r="ET736" s="30"/>
      <c r="EU736" s="30"/>
      <c r="EV736" s="30"/>
      <c r="EW736" s="30"/>
      <c r="EX736" s="30"/>
      <c r="EY736" s="30"/>
      <c r="EZ736" s="30"/>
      <c r="FA736" s="30"/>
      <c r="FB736" s="30"/>
      <c r="FC736" s="30"/>
      <c r="FD736" s="30"/>
      <c r="FE736" s="30"/>
      <c r="FF736" s="30"/>
      <c r="FG736" s="30"/>
      <c r="FH736" s="30"/>
      <c r="FI736" s="30"/>
      <c r="FJ736" s="30"/>
      <c r="FK736" s="30"/>
      <c r="FL736" s="30"/>
      <c r="FM736" s="30"/>
      <c r="FN736" s="30"/>
      <c r="FO736" s="30"/>
      <c r="FP736" s="30"/>
      <c r="FQ736" s="30"/>
      <c r="FR736" s="30"/>
      <c r="FS736" s="30"/>
      <c r="FT736" s="30"/>
      <c r="FU736" s="30"/>
      <c r="FV736" s="30"/>
      <c r="FW736" s="30"/>
      <c r="FX736" s="30"/>
      <c r="FY736" s="30"/>
      <c r="FZ736" s="30"/>
      <c r="GA736" s="30"/>
      <c r="GB736" s="30"/>
      <c r="GC736" s="30"/>
      <c r="GD736" s="30"/>
      <c r="GE736" s="30"/>
      <c r="GF736" s="30"/>
      <c r="GG736" s="30"/>
      <c r="GH736" s="30"/>
      <c r="GI736" s="30"/>
      <c r="GJ736" s="30"/>
      <c r="GK736" s="30"/>
      <c r="GL736" s="30"/>
      <c r="GM736" s="30"/>
      <c r="GN736" s="30"/>
      <c r="GO736" s="30"/>
      <c r="GP736" s="30"/>
      <c r="GQ736" s="30"/>
      <c r="GR736" s="30"/>
      <c r="GS736" s="30"/>
      <c r="GT736" s="30"/>
      <c r="GU736" s="30"/>
      <c r="GV736" s="30"/>
      <c r="GW736" s="30"/>
      <c r="GX736" s="30"/>
      <c r="GY736" s="30"/>
      <c r="GZ736" s="30"/>
      <c r="HA736" s="30"/>
    </row>
    <row r="737" spans="1:209" s="32" customFormat="1" x14ac:dyDescent="0.25">
      <c r="A737" s="105"/>
      <c r="B737" s="113"/>
      <c r="C737" s="114"/>
      <c r="D737" s="19"/>
      <c r="E737" s="19"/>
      <c r="F737" s="19"/>
      <c r="G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30"/>
      <c r="BQ737" s="30"/>
      <c r="BR737" s="30"/>
      <c r="BS737" s="30"/>
      <c r="BT737" s="30"/>
      <c r="BU737" s="30"/>
      <c r="BV737" s="30"/>
      <c r="BW737" s="30"/>
      <c r="BX737" s="30"/>
      <c r="BY737" s="30"/>
      <c r="BZ737" s="30"/>
      <c r="CA737" s="30"/>
      <c r="CB737" s="30"/>
      <c r="CC737" s="30"/>
      <c r="CD737" s="30"/>
      <c r="CE737" s="30"/>
      <c r="CF737" s="30"/>
      <c r="CG737" s="30"/>
      <c r="CH737" s="30"/>
      <c r="CI737" s="30"/>
      <c r="CJ737" s="30"/>
      <c r="CK737" s="30"/>
      <c r="CL737" s="30"/>
      <c r="CM737" s="30"/>
      <c r="CN737" s="30"/>
      <c r="CO737" s="30"/>
      <c r="CP737" s="30"/>
      <c r="CQ737" s="30"/>
      <c r="CR737" s="30"/>
      <c r="CS737" s="30"/>
      <c r="CT737" s="30"/>
      <c r="CU737" s="30"/>
      <c r="CV737" s="30"/>
      <c r="CW737" s="30"/>
      <c r="CX737" s="30"/>
      <c r="CY737" s="30"/>
      <c r="CZ737" s="30"/>
      <c r="DA737" s="30"/>
      <c r="DB737" s="30"/>
      <c r="DC737" s="30"/>
      <c r="DD737" s="30"/>
      <c r="DE737" s="30"/>
      <c r="DF737" s="30"/>
      <c r="DG737" s="30"/>
      <c r="DH737" s="30"/>
      <c r="DI737" s="30"/>
      <c r="DJ737" s="30"/>
      <c r="DK737" s="30"/>
      <c r="DL737" s="30"/>
      <c r="DM737" s="30"/>
      <c r="DN737" s="30"/>
      <c r="DO737" s="30"/>
      <c r="DP737" s="30"/>
      <c r="DQ737" s="30"/>
      <c r="DR737" s="30"/>
      <c r="DS737" s="30"/>
      <c r="DT737" s="30"/>
      <c r="DU737" s="30"/>
      <c r="DV737" s="30"/>
      <c r="DW737" s="30"/>
      <c r="DX737" s="30"/>
      <c r="DY737" s="30"/>
      <c r="DZ737" s="30"/>
      <c r="EA737" s="30"/>
      <c r="EB737" s="30"/>
      <c r="EC737" s="30"/>
      <c r="ED737" s="30"/>
      <c r="EE737" s="30"/>
      <c r="EF737" s="30"/>
      <c r="EG737" s="30"/>
      <c r="EH737" s="30"/>
      <c r="EI737" s="30"/>
      <c r="EJ737" s="30"/>
      <c r="EK737" s="30"/>
      <c r="EL737" s="30"/>
      <c r="EM737" s="30"/>
      <c r="EN737" s="30"/>
      <c r="EO737" s="30"/>
      <c r="EP737" s="30"/>
      <c r="EQ737" s="30"/>
      <c r="ER737" s="30"/>
      <c r="ES737" s="30"/>
      <c r="ET737" s="30"/>
      <c r="EU737" s="30"/>
      <c r="EV737" s="30"/>
      <c r="EW737" s="30"/>
      <c r="EX737" s="30"/>
      <c r="EY737" s="30"/>
      <c r="EZ737" s="30"/>
      <c r="FA737" s="30"/>
      <c r="FB737" s="30"/>
      <c r="FC737" s="30"/>
      <c r="FD737" s="30"/>
      <c r="FE737" s="30"/>
      <c r="FF737" s="30"/>
      <c r="FG737" s="30"/>
      <c r="FH737" s="30"/>
      <c r="FI737" s="30"/>
      <c r="FJ737" s="30"/>
      <c r="FK737" s="30"/>
      <c r="FL737" s="30"/>
      <c r="FM737" s="30"/>
      <c r="FN737" s="30"/>
      <c r="FO737" s="30"/>
      <c r="FP737" s="30"/>
      <c r="FQ737" s="30"/>
      <c r="FR737" s="30"/>
      <c r="FS737" s="30"/>
      <c r="FT737" s="30"/>
      <c r="FU737" s="30"/>
      <c r="FV737" s="30"/>
      <c r="FW737" s="30"/>
      <c r="FX737" s="30"/>
      <c r="FY737" s="30"/>
      <c r="FZ737" s="30"/>
      <c r="GA737" s="30"/>
      <c r="GB737" s="30"/>
      <c r="GC737" s="30"/>
      <c r="GD737" s="30"/>
      <c r="GE737" s="30"/>
      <c r="GF737" s="30"/>
      <c r="GG737" s="30"/>
      <c r="GH737" s="30"/>
      <c r="GI737" s="30"/>
      <c r="GJ737" s="30"/>
      <c r="GK737" s="30"/>
      <c r="GL737" s="30"/>
      <c r="GM737" s="30"/>
      <c r="GN737" s="30"/>
      <c r="GO737" s="30"/>
      <c r="GP737" s="30"/>
      <c r="GQ737" s="30"/>
      <c r="GR737" s="30"/>
      <c r="GS737" s="30"/>
      <c r="GT737" s="30"/>
      <c r="GU737" s="30"/>
      <c r="GV737" s="30"/>
      <c r="GW737" s="30"/>
      <c r="GX737" s="30"/>
      <c r="GY737" s="30"/>
      <c r="GZ737" s="30"/>
      <c r="HA737" s="30"/>
    </row>
    <row r="738" spans="1:209" s="32" customFormat="1" x14ac:dyDescent="0.25">
      <c r="A738" s="105"/>
      <c r="B738" s="113"/>
      <c r="C738" s="114"/>
      <c r="D738" s="19"/>
      <c r="E738" s="19"/>
      <c r="F738" s="19"/>
      <c r="G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30"/>
      <c r="BQ738" s="30"/>
      <c r="BR738" s="30"/>
      <c r="BS738" s="30"/>
      <c r="BT738" s="30"/>
      <c r="BU738" s="30"/>
      <c r="BV738" s="30"/>
      <c r="BW738" s="30"/>
      <c r="BX738" s="30"/>
      <c r="BY738" s="30"/>
      <c r="BZ738" s="30"/>
      <c r="CA738" s="30"/>
      <c r="CB738" s="30"/>
      <c r="CC738" s="30"/>
      <c r="CD738" s="30"/>
      <c r="CE738" s="30"/>
      <c r="CF738" s="30"/>
      <c r="CG738" s="30"/>
      <c r="CH738" s="30"/>
      <c r="CI738" s="30"/>
      <c r="CJ738" s="30"/>
      <c r="CK738" s="30"/>
      <c r="CL738" s="30"/>
      <c r="CM738" s="30"/>
      <c r="CN738" s="30"/>
      <c r="CO738" s="30"/>
      <c r="CP738" s="30"/>
      <c r="CQ738" s="30"/>
      <c r="CR738" s="30"/>
      <c r="CS738" s="30"/>
      <c r="CT738" s="30"/>
      <c r="CU738" s="30"/>
      <c r="CV738" s="30"/>
      <c r="CW738" s="30"/>
      <c r="CX738" s="30"/>
      <c r="CY738" s="30"/>
      <c r="CZ738" s="30"/>
      <c r="DA738" s="30"/>
      <c r="DB738" s="30"/>
      <c r="DC738" s="30"/>
      <c r="DD738" s="30"/>
      <c r="DE738" s="30"/>
      <c r="DF738" s="30"/>
      <c r="DG738" s="30"/>
      <c r="DH738" s="30"/>
      <c r="DI738" s="30"/>
      <c r="DJ738" s="30"/>
      <c r="DK738" s="30"/>
      <c r="DL738" s="30"/>
      <c r="DM738" s="30"/>
      <c r="DN738" s="30"/>
      <c r="DO738" s="30"/>
      <c r="DP738" s="30"/>
      <c r="DQ738" s="30"/>
      <c r="DR738" s="30"/>
      <c r="DS738" s="30"/>
      <c r="DT738" s="30"/>
      <c r="DU738" s="30"/>
      <c r="DV738" s="30"/>
      <c r="DW738" s="30"/>
      <c r="DX738" s="30"/>
      <c r="DY738" s="30"/>
      <c r="DZ738" s="30"/>
      <c r="EA738" s="30"/>
      <c r="EB738" s="30"/>
      <c r="EC738" s="30"/>
      <c r="ED738" s="30"/>
      <c r="EE738" s="30"/>
      <c r="EF738" s="30"/>
      <c r="EG738" s="30"/>
      <c r="EH738" s="30"/>
      <c r="EI738" s="30"/>
      <c r="EJ738" s="30"/>
      <c r="EK738" s="30"/>
      <c r="EL738" s="30"/>
      <c r="EM738" s="30"/>
      <c r="EN738" s="30"/>
      <c r="EO738" s="30"/>
      <c r="EP738" s="30"/>
      <c r="EQ738" s="30"/>
      <c r="ER738" s="30"/>
      <c r="ES738" s="30"/>
      <c r="ET738" s="30"/>
      <c r="EU738" s="30"/>
      <c r="EV738" s="30"/>
      <c r="EW738" s="30"/>
      <c r="EX738" s="30"/>
      <c r="EY738" s="30"/>
      <c r="EZ738" s="30"/>
      <c r="FA738" s="30"/>
      <c r="FB738" s="30"/>
      <c r="FC738" s="30"/>
      <c r="FD738" s="30"/>
      <c r="FE738" s="30"/>
      <c r="FF738" s="30"/>
      <c r="FG738" s="30"/>
      <c r="FH738" s="30"/>
      <c r="FI738" s="30"/>
      <c r="FJ738" s="30"/>
      <c r="FK738" s="30"/>
      <c r="FL738" s="30"/>
      <c r="FM738" s="30"/>
      <c r="FN738" s="30"/>
      <c r="FO738" s="30"/>
      <c r="FP738" s="30"/>
      <c r="FQ738" s="30"/>
      <c r="FR738" s="30"/>
      <c r="FS738" s="30"/>
      <c r="FT738" s="30"/>
      <c r="FU738" s="30"/>
      <c r="FV738" s="30"/>
      <c r="FW738" s="30"/>
      <c r="FX738" s="30"/>
      <c r="FY738" s="30"/>
      <c r="FZ738" s="30"/>
      <c r="GA738" s="30"/>
      <c r="GB738" s="30"/>
      <c r="GC738" s="30"/>
      <c r="GD738" s="30"/>
      <c r="GE738" s="30"/>
      <c r="GF738" s="30"/>
      <c r="GG738" s="30"/>
      <c r="GH738" s="30"/>
      <c r="GI738" s="30"/>
      <c r="GJ738" s="30"/>
      <c r="GK738" s="30"/>
      <c r="GL738" s="30"/>
      <c r="GM738" s="30"/>
      <c r="GN738" s="30"/>
      <c r="GO738" s="30"/>
      <c r="GP738" s="30"/>
      <c r="GQ738" s="30"/>
      <c r="GR738" s="30"/>
      <c r="GS738" s="30"/>
      <c r="GT738" s="30"/>
      <c r="GU738" s="30"/>
      <c r="GV738" s="30"/>
      <c r="GW738" s="30"/>
      <c r="GX738" s="30"/>
      <c r="GY738" s="30"/>
      <c r="GZ738" s="30"/>
      <c r="HA738" s="30"/>
    </row>
    <row r="739" spans="1:209" s="32" customFormat="1" x14ac:dyDescent="0.25">
      <c r="A739" s="105"/>
      <c r="B739" s="113"/>
      <c r="C739" s="114"/>
      <c r="D739" s="19"/>
      <c r="E739" s="19"/>
      <c r="F739" s="19"/>
      <c r="G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30"/>
      <c r="BQ739" s="30"/>
      <c r="BR739" s="30"/>
      <c r="BS739" s="30"/>
      <c r="BT739" s="30"/>
      <c r="BU739" s="30"/>
      <c r="BV739" s="30"/>
      <c r="BW739" s="30"/>
      <c r="BX739" s="30"/>
      <c r="BY739" s="30"/>
      <c r="BZ739" s="30"/>
      <c r="CA739" s="30"/>
      <c r="CB739" s="30"/>
      <c r="CC739" s="30"/>
      <c r="CD739" s="30"/>
      <c r="CE739" s="30"/>
      <c r="CF739" s="30"/>
      <c r="CG739" s="30"/>
      <c r="CH739" s="30"/>
      <c r="CI739" s="30"/>
      <c r="CJ739" s="30"/>
      <c r="CK739" s="30"/>
      <c r="CL739" s="30"/>
      <c r="CM739" s="30"/>
      <c r="CN739" s="30"/>
      <c r="CO739" s="30"/>
      <c r="CP739" s="30"/>
      <c r="CQ739" s="30"/>
      <c r="CR739" s="30"/>
      <c r="CS739" s="30"/>
      <c r="CT739" s="30"/>
      <c r="CU739" s="30"/>
      <c r="CV739" s="30"/>
      <c r="CW739" s="30"/>
      <c r="CX739" s="30"/>
      <c r="CY739" s="30"/>
      <c r="CZ739" s="30"/>
      <c r="DA739" s="30"/>
      <c r="DB739" s="30"/>
      <c r="DC739" s="30"/>
      <c r="DD739" s="30"/>
      <c r="DE739" s="30"/>
      <c r="DF739" s="30"/>
      <c r="DG739" s="30"/>
      <c r="DH739" s="30"/>
      <c r="DI739" s="30"/>
      <c r="DJ739" s="30"/>
      <c r="DK739" s="30"/>
      <c r="DL739" s="30"/>
      <c r="DM739" s="30"/>
      <c r="DN739" s="30"/>
      <c r="DO739" s="30"/>
      <c r="DP739" s="30"/>
      <c r="DQ739" s="30"/>
      <c r="DR739" s="30"/>
      <c r="DS739" s="30"/>
      <c r="DT739" s="30"/>
      <c r="DU739" s="30"/>
      <c r="DV739" s="30"/>
      <c r="DW739" s="30"/>
      <c r="DX739" s="30"/>
      <c r="DY739" s="30"/>
      <c r="DZ739" s="30"/>
      <c r="EA739" s="30"/>
      <c r="EB739" s="30"/>
      <c r="EC739" s="30"/>
      <c r="ED739" s="30"/>
      <c r="EE739" s="30"/>
      <c r="EF739" s="30"/>
      <c r="EG739" s="30"/>
      <c r="EH739" s="30"/>
      <c r="EI739" s="30"/>
      <c r="EJ739" s="30"/>
      <c r="EK739" s="30"/>
      <c r="EL739" s="30"/>
      <c r="EM739" s="30"/>
      <c r="EN739" s="30"/>
      <c r="EO739" s="30"/>
      <c r="EP739" s="30"/>
      <c r="EQ739" s="30"/>
      <c r="ER739" s="30"/>
      <c r="ES739" s="30"/>
      <c r="ET739" s="30"/>
      <c r="EU739" s="30"/>
      <c r="EV739" s="30"/>
      <c r="EW739" s="30"/>
      <c r="EX739" s="30"/>
      <c r="EY739" s="30"/>
      <c r="EZ739" s="30"/>
      <c r="FA739" s="30"/>
      <c r="FB739" s="30"/>
      <c r="FC739" s="30"/>
      <c r="FD739" s="30"/>
      <c r="FE739" s="30"/>
      <c r="FF739" s="30"/>
      <c r="FG739" s="30"/>
      <c r="FH739" s="30"/>
      <c r="FI739" s="30"/>
      <c r="FJ739" s="30"/>
      <c r="FK739" s="30"/>
      <c r="FL739" s="30"/>
      <c r="FM739" s="30"/>
      <c r="FN739" s="30"/>
      <c r="FO739" s="30"/>
      <c r="FP739" s="30"/>
      <c r="FQ739" s="30"/>
      <c r="FR739" s="30"/>
      <c r="FS739" s="30"/>
      <c r="FT739" s="30"/>
      <c r="FU739" s="30"/>
      <c r="FV739" s="30"/>
      <c r="FW739" s="30"/>
      <c r="FX739" s="30"/>
      <c r="FY739" s="30"/>
      <c r="FZ739" s="30"/>
      <c r="GA739" s="30"/>
      <c r="GB739" s="30"/>
      <c r="GC739" s="30"/>
      <c r="GD739" s="30"/>
      <c r="GE739" s="30"/>
      <c r="GF739" s="30"/>
      <c r="GG739" s="30"/>
      <c r="GH739" s="30"/>
      <c r="GI739" s="30"/>
      <c r="GJ739" s="30"/>
      <c r="GK739" s="30"/>
      <c r="GL739" s="30"/>
      <c r="GM739" s="30"/>
      <c r="GN739" s="30"/>
      <c r="GO739" s="30"/>
      <c r="GP739" s="30"/>
      <c r="GQ739" s="30"/>
      <c r="GR739" s="30"/>
      <c r="GS739" s="30"/>
      <c r="GT739" s="30"/>
      <c r="GU739" s="30"/>
      <c r="GV739" s="30"/>
      <c r="GW739" s="30"/>
      <c r="GX739" s="30"/>
      <c r="GY739" s="30"/>
      <c r="GZ739" s="30"/>
      <c r="HA739" s="30"/>
    </row>
    <row r="740" spans="1:209" s="32" customFormat="1" x14ac:dyDescent="0.25">
      <c r="A740" s="105"/>
      <c r="B740" s="113"/>
      <c r="C740" s="114"/>
      <c r="D740" s="19"/>
      <c r="E740" s="19"/>
      <c r="F740" s="19"/>
      <c r="G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30"/>
      <c r="BQ740" s="30"/>
      <c r="BR740" s="30"/>
      <c r="BS740" s="30"/>
      <c r="BT740" s="30"/>
      <c r="BU740" s="30"/>
      <c r="BV740" s="30"/>
      <c r="BW740" s="30"/>
      <c r="BX740" s="30"/>
      <c r="BY740" s="30"/>
      <c r="BZ740" s="30"/>
      <c r="CA740" s="30"/>
      <c r="CB740" s="30"/>
      <c r="CC740" s="30"/>
      <c r="CD740" s="30"/>
      <c r="CE740" s="30"/>
      <c r="CF740" s="30"/>
      <c r="CG740" s="30"/>
      <c r="CH740" s="30"/>
      <c r="CI740" s="30"/>
      <c r="CJ740" s="30"/>
      <c r="CK740" s="30"/>
      <c r="CL740" s="30"/>
      <c r="CM740" s="30"/>
      <c r="CN740" s="30"/>
      <c r="CO740" s="30"/>
      <c r="CP740" s="30"/>
      <c r="CQ740" s="30"/>
      <c r="CR740" s="30"/>
      <c r="CS740" s="30"/>
      <c r="CT740" s="30"/>
      <c r="CU740" s="30"/>
      <c r="CV740" s="30"/>
      <c r="CW740" s="30"/>
      <c r="CX740" s="30"/>
      <c r="CY740" s="30"/>
      <c r="CZ740" s="30"/>
      <c r="DA740" s="30"/>
      <c r="DB740" s="30"/>
      <c r="DC740" s="30"/>
      <c r="DD740" s="30"/>
      <c r="DE740" s="30"/>
      <c r="DF740" s="30"/>
      <c r="DG740" s="30"/>
      <c r="DH740" s="30"/>
      <c r="DI740" s="30"/>
      <c r="DJ740" s="30"/>
      <c r="DK740" s="30"/>
      <c r="DL740" s="30"/>
      <c r="DM740" s="30"/>
      <c r="DN740" s="30"/>
      <c r="DO740" s="30"/>
      <c r="DP740" s="30"/>
      <c r="DQ740" s="30"/>
      <c r="DR740" s="30"/>
      <c r="DS740" s="30"/>
      <c r="DT740" s="30"/>
      <c r="DU740" s="30"/>
      <c r="DV740" s="30"/>
      <c r="DW740" s="30"/>
      <c r="DX740" s="30"/>
      <c r="DY740" s="30"/>
      <c r="DZ740" s="30"/>
      <c r="EA740" s="30"/>
      <c r="EB740" s="30"/>
      <c r="EC740" s="30"/>
      <c r="ED740" s="30"/>
      <c r="EE740" s="30"/>
      <c r="EF740" s="30"/>
      <c r="EG740" s="30"/>
      <c r="EH740" s="30"/>
      <c r="EI740" s="30"/>
      <c r="EJ740" s="30"/>
      <c r="EK740" s="30"/>
      <c r="EL740" s="30"/>
      <c r="EM740" s="30"/>
      <c r="EN740" s="30"/>
      <c r="EO740" s="30"/>
      <c r="EP740" s="30"/>
      <c r="EQ740" s="30"/>
      <c r="ER740" s="30"/>
      <c r="ES740" s="30"/>
      <c r="ET740" s="30"/>
      <c r="EU740" s="30"/>
      <c r="EV740" s="30"/>
      <c r="EW740" s="30"/>
      <c r="EX740" s="30"/>
      <c r="EY740" s="30"/>
      <c r="EZ740" s="30"/>
      <c r="FA740" s="30"/>
      <c r="FB740" s="30"/>
      <c r="FC740" s="30"/>
      <c r="FD740" s="30"/>
      <c r="FE740" s="30"/>
      <c r="FF740" s="30"/>
      <c r="FG740" s="30"/>
      <c r="FH740" s="30"/>
      <c r="FI740" s="30"/>
      <c r="FJ740" s="30"/>
      <c r="FK740" s="30"/>
      <c r="FL740" s="30"/>
      <c r="FM740" s="30"/>
      <c r="FN740" s="30"/>
      <c r="FO740" s="30"/>
      <c r="FP740" s="30"/>
      <c r="FQ740" s="30"/>
      <c r="FR740" s="30"/>
      <c r="FS740" s="30"/>
      <c r="FT740" s="30"/>
      <c r="FU740" s="30"/>
      <c r="FV740" s="30"/>
      <c r="FW740" s="30"/>
      <c r="FX740" s="30"/>
      <c r="FY740" s="30"/>
      <c r="FZ740" s="30"/>
      <c r="GA740" s="30"/>
      <c r="GB740" s="30"/>
      <c r="GC740" s="30"/>
      <c r="GD740" s="30"/>
      <c r="GE740" s="30"/>
      <c r="GF740" s="30"/>
      <c r="GG740" s="30"/>
      <c r="GH740" s="30"/>
      <c r="GI740" s="30"/>
      <c r="GJ740" s="30"/>
      <c r="GK740" s="30"/>
      <c r="GL740" s="30"/>
      <c r="GM740" s="30"/>
      <c r="GN740" s="30"/>
      <c r="GO740" s="30"/>
      <c r="GP740" s="30"/>
      <c r="GQ740" s="30"/>
      <c r="GR740" s="30"/>
      <c r="GS740" s="30"/>
      <c r="GT740" s="30"/>
      <c r="GU740" s="30"/>
      <c r="GV740" s="30"/>
      <c r="GW740" s="30"/>
      <c r="GX740" s="30"/>
      <c r="GY740" s="30"/>
      <c r="GZ740" s="30"/>
      <c r="HA740" s="30"/>
    </row>
    <row r="741" spans="1:209" s="32" customFormat="1" x14ac:dyDescent="0.25">
      <c r="A741" s="105"/>
      <c r="B741" s="113"/>
      <c r="C741" s="114"/>
      <c r="D741" s="19"/>
      <c r="E741" s="19"/>
      <c r="F741" s="19"/>
      <c r="G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30"/>
      <c r="BQ741" s="30"/>
      <c r="BR741" s="30"/>
      <c r="BS741" s="30"/>
      <c r="BT741" s="30"/>
      <c r="BU741" s="30"/>
      <c r="BV741" s="30"/>
      <c r="BW741" s="30"/>
      <c r="BX741" s="30"/>
      <c r="BY741" s="30"/>
      <c r="BZ741" s="30"/>
      <c r="CA741" s="30"/>
      <c r="CB741" s="30"/>
      <c r="CC741" s="30"/>
      <c r="CD741" s="30"/>
      <c r="CE741" s="30"/>
      <c r="CF741" s="30"/>
      <c r="CG741" s="30"/>
      <c r="CH741" s="30"/>
      <c r="CI741" s="30"/>
      <c r="CJ741" s="30"/>
      <c r="CK741" s="30"/>
      <c r="CL741" s="30"/>
      <c r="CM741" s="30"/>
      <c r="CN741" s="30"/>
      <c r="CO741" s="30"/>
      <c r="CP741" s="30"/>
      <c r="CQ741" s="30"/>
      <c r="CR741" s="30"/>
      <c r="CS741" s="30"/>
      <c r="CT741" s="30"/>
      <c r="CU741" s="30"/>
      <c r="CV741" s="30"/>
      <c r="CW741" s="30"/>
      <c r="CX741" s="30"/>
      <c r="CY741" s="30"/>
      <c r="CZ741" s="30"/>
      <c r="DA741" s="30"/>
      <c r="DB741" s="30"/>
      <c r="DC741" s="30"/>
      <c r="DD741" s="30"/>
      <c r="DE741" s="30"/>
      <c r="DF741" s="30"/>
      <c r="DG741" s="30"/>
      <c r="DH741" s="30"/>
      <c r="DI741" s="30"/>
      <c r="DJ741" s="30"/>
      <c r="DK741" s="30"/>
      <c r="DL741" s="30"/>
      <c r="DM741" s="30"/>
      <c r="DN741" s="30"/>
      <c r="DO741" s="30"/>
      <c r="DP741" s="30"/>
      <c r="DQ741" s="30"/>
      <c r="DR741" s="30"/>
      <c r="DS741" s="30"/>
      <c r="DT741" s="30"/>
      <c r="DU741" s="30"/>
      <c r="DV741" s="30"/>
      <c r="DW741" s="30"/>
      <c r="DX741" s="30"/>
      <c r="DY741" s="30"/>
      <c r="DZ741" s="30"/>
      <c r="EA741" s="30"/>
      <c r="EB741" s="30"/>
      <c r="EC741" s="30"/>
      <c r="ED741" s="30"/>
      <c r="EE741" s="30"/>
      <c r="EF741" s="30"/>
      <c r="EG741" s="30"/>
      <c r="EH741" s="30"/>
      <c r="EI741" s="30"/>
      <c r="EJ741" s="30"/>
      <c r="EK741" s="30"/>
      <c r="EL741" s="30"/>
      <c r="EM741" s="30"/>
      <c r="EN741" s="30"/>
      <c r="EO741" s="30"/>
      <c r="EP741" s="30"/>
      <c r="EQ741" s="30"/>
      <c r="ER741" s="30"/>
      <c r="ES741" s="30"/>
      <c r="ET741" s="30"/>
      <c r="EU741" s="30"/>
      <c r="EV741" s="30"/>
      <c r="EW741" s="30"/>
      <c r="EX741" s="30"/>
      <c r="EY741" s="30"/>
      <c r="EZ741" s="30"/>
      <c r="FA741" s="30"/>
      <c r="FB741" s="30"/>
      <c r="FC741" s="30"/>
      <c r="FD741" s="30"/>
      <c r="FE741" s="30"/>
      <c r="FF741" s="30"/>
      <c r="FG741" s="30"/>
      <c r="FH741" s="30"/>
      <c r="FI741" s="30"/>
      <c r="FJ741" s="30"/>
      <c r="FK741" s="30"/>
      <c r="FL741" s="30"/>
      <c r="FM741" s="30"/>
      <c r="FN741" s="30"/>
      <c r="FO741" s="30"/>
      <c r="FP741" s="30"/>
      <c r="FQ741" s="30"/>
      <c r="FR741" s="30"/>
      <c r="FS741" s="30"/>
      <c r="FT741" s="30"/>
      <c r="FU741" s="30"/>
      <c r="FV741" s="30"/>
      <c r="FW741" s="30"/>
      <c r="FX741" s="30"/>
      <c r="FY741" s="30"/>
      <c r="FZ741" s="30"/>
      <c r="GA741" s="30"/>
      <c r="GB741" s="30"/>
      <c r="GC741" s="30"/>
      <c r="GD741" s="30"/>
      <c r="GE741" s="30"/>
      <c r="GF741" s="30"/>
      <c r="GG741" s="30"/>
      <c r="GH741" s="30"/>
      <c r="GI741" s="30"/>
      <c r="GJ741" s="30"/>
      <c r="GK741" s="30"/>
      <c r="GL741" s="30"/>
      <c r="GM741" s="30"/>
      <c r="GN741" s="30"/>
      <c r="GO741" s="30"/>
      <c r="GP741" s="30"/>
      <c r="GQ741" s="30"/>
      <c r="GR741" s="30"/>
      <c r="GS741" s="30"/>
      <c r="GT741" s="30"/>
      <c r="GU741" s="30"/>
      <c r="GV741" s="30"/>
      <c r="GW741" s="30"/>
      <c r="GX741" s="30"/>
      <c r="GY741" s="30"/>
      <c r="GZ741" s="30"/>
      <c r="HA741" s="30"/>
    </row>
    <row r="742" spans="1:209" s="32" customFormat="1" x14ac:dyDescent="0.25">
      <c r="A742" s="105"/>
      <c r="B742" s="113"/>
      <c r="C742" s="114"/>
      <c r="D742" s="19"/>
      <c r="E742" s="19"/>
      <c r="F742" s="19"/>
      <c r="G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30"/>
      <c r="BQ742" s="30"/>
      <c r="BR742" s="30"/>
      <c r="BS742" s="30"/>
      <c r="BT742" s="30"/>
      <c r="BU742" s="30"/>
      <c r="BV742" s="30"/>
      <c r="BW742" s="30"/>
      <c r="BX742" s="30"/>
      <c r="BY742" s="30"/>
      <c r="BZ742" s="30"/>
      <c r="CA742" s="30"/>
      <c r="CB742" s="30"/>
      <c r="CC742" s="30"/>
      <c r="CD742" s="30"/>
      <c r="CE742" s="30"/>
      <c r="CF742" s="30"/>
      <c r="CG742" s="30"/>
      <c r="CH742" s="30"/>
      <c r="CI742" s="30"/>
      <c r="CJ742" s="30"/>
      <c r="CK742" s="30"/>
      <c r="CL742" s="30"/>
      <c r="CM742" s="30"/>
      <c r="CN742" s="30"/>
      <c r="CO742" s="30"/>
      <c r="CP742" s="30"/>
      <c r="CQ742" s="30"/>
      <c r="CR742" s="30"/>
      <c r="CS742" s="30"/>
      <c r="CT742" s="30"/>
      <c r="CU742" s="30"/>
      <c r="CV742" s="30"/>
      <c r="CW742" s="30"/>
      <c r="CX742" s="30"/>
      <c r="CY742" s="30"/>
      <c r="CZ742" s="30"/>
      <c r="DA742" s="30"/>
      <c r="DB742" s="30"/>
      <c r="DC742" s="30"/>
      <c r="DD742" s="30"/>
      <c r="DE742" s="30"/>
      <c r="DF742" s="30"/>
      <c r="DG742" s="30"/>
      <c r="DH742" s="30"/>
      <c r="DI742" s="30"/>
      <c r="DJ742" s="30"/>
      <c r="DK742" s="30"/>
      <c r="DL742" s="30"/>
      <c r="DM742" s="30"/>
      <c r="DN742" s="30"/>
      <c r="DO742" s="30"/>
      <c r="DP742" s="30"/>
      <c r="DQ742" s="30"/>
      <c r="DR742" s="30"/>
      <c r="DS742" s="30"/>
      <c r="DT742" s="30"/>
      <c r="DU742" s="30"/>
      <c r="DV742" s="30"/>
      <c r="DW742" s="30"/>
      <c r="DX742" s="30"/>
      <c r="DY742" s="30"/>
      <c r="DZ742" s="30"/>
      <c r="EA742" s="30"/>
      <c r="EB742" s="30"/>
      <c r="EC742" s="30"/>
      <c r="ED742" s="30"/>
      <c r="EE742" s="30"/>
      <c r="EF742" s="30"/>
      <c r="EG742" s="30"/>
      <c r="EH742" s="30"/>
      <c r="EI742" s="30"/>
      <c r="EJ742" s="30"/>
      <c r="EK742" s="30"/>
      <c r="EL742" s="30"/>
      <c r="EM742" s="30"/>
      <c r="EN742" s="30"/>
      <c r="EO742" s="30"/>
      <c r="EP742" s="30"/>
      <c r="EQ742" s="30"/>
      <c r="ER742" s="30"/>
      <c r="ES742" s="30"/>
      <c r="ET742" s="30"/>
      <c r="EU742" s="30"/>
      <c r="EV742" s="30"/>
      <c r="EW742" s="30"/>
      <c r="EX742" s="30"/>
      <c r="EY742" s="30"/>
      <c r="EZ742" s="30"/>
      <c r="FA742" s="30"/>
      <c r="FB742" s="30"/>
      <c r="FC742" s="30"/>
      <c r="FD742" s="30"/>
      <c r="FE742" s="30"/>
      <c r="FF742" s="30"/>
      <c r="FG742" s="30"/>
      <c r="FH742" s="30"/>
      <c r="FI742" s="30"/>
      <c r="FJ742" s="30"/>
      <c r="FK742" s="30"/>
      <c r="FL742" s="30"/>
      <c r="FM742" s="30"/>
      <c r="FN742" s="30"/>
      <c r="FO742" s="30"/>
      <c r="FP742" s="30"/>
      <c r="FQ742" s="30"/>
      <c r="FR742" s="30"/>
      <c r="FS742" s="30"/>
      <c r="FT742" s="30"/>
      <c r="FU742" s="30"/>
      <c r="FV742" s="30"/>
      <c r="FW742" s="30"/>
      <c r="FX742" s="30"/>
      <c r="FY742" s="30"/>
      <c r="FZ742" s="30"/>
      <c r="GA742" s="30"/>
      <c r="GB742" s="30"/>
      <c r="GC742" s="30"/>
      <c r="GD742" s="30"/>
      <c r="GE742" s="30"/>
      <c r="GF742" s="30"/>
      <c r="GG742" s="30"/>
      <c r="GH742" s="30"/>
      <c r="GI742" s="30"/>
      <c r="GJ742" s="30"/>
      <c r="GK742" s="30"/>
      <c r="GL742" s="30"/>
      <c r="GM742" s="30"/>
      <c r="GN742" s="30"/>
      <c r="GO742" s="30"/>
      <c r="GP742" s="30"/>
      <c r="GQ742" s="30"/>
      <c r="GR742" s="30"/>
      <c r="GS742" s="30"/>
      <c r="GT742" s="30"/>
      <c r="GU742" s="30"/>
      <c r="GV742" s="30"/>
      <c r="GW742" s="30"/>
      <c r="GX742" s="30"/>
      <c r="GY742" s="30"/>
      <c r="GZ742" s="30"/>
      <c r="HA742" s="30"/>
    </row>
    <row r="743" spans="1:209" s="32" customFormat="1" x14ac:dyDescent="0.25">
      <c r="A743" s="105"/>
      <c r="B743" s="113"/>
      <c r="C743" s="114"/>
      <c r="D743" s="19"/>
      <c r="E743" s="19"/>
      <c r="F743" s="19"/>
      <c r="G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30"/>
      <c r="BQ743" s="30"/>
      <c r="BR743" s="30"/>
      <c r="BS743" s="30"/>
      <c r="BT743" s="30"/>
      <c r="BU743" s="30"/>
      <c r="BV743" s="30"/>
      <c r="BW743" s="30"/>
      <c r="BX743" s="30"/>
      <c r="BY743" s="30"/>
      <c r="BZ743" s="30"/>
      <c r="CA743" s="30"/>
      <c r="CB743" s="30"/>
      <c r="CC743" s="30"/>
      <c r="CD743" s="30"/>
      <c r="CE743" s="30"/>
      <c r="CF743" s="30"/>
      <c r="CG743" s="30"/>
      <c r="CH743" s="30"/>
      <c r="CI743" s="30"/>
      <c r="CJ743" s="30"/>
      <c r="CK743" s="30"/>
      <c r="CL743" s="30"/>
      <c r="CM743" s="30"/>
      <c r="CN743" s="30"/>
      <c r="CO743" s="30"/>
      <c r="CP743" s="30"/>
      <c r="CQ743" s="30"/>
      <c r="CR743" s="30"/>
      <c r="CS743" s="30"/>
      <c r="CT743" s="30"/>
      <c r="CU743" s="30"/>
      <c r="CV743" s="30"/>
      <c r="CW743" s="30"/>
      <c r="CX743" s="30"/>
      <c r="CY743" s="30"/>
      <c r="CZ743" s="30"/>
      <c r="DA743" s="30"/>
      <c r="DB743" s="30"/>
      <c r="DC743" s="30"/>
      <c r="DD743" s="30"/>
      <c r="DE743" s="30"/>
      <c r="DF743" s="30"/>
      <c r="DG743" s="30"/>
      <c r="DH743" s="30"/>
      <c r="DI743" s="30"/>
      <c r="DJ743" s="30"/>
      <c r="DK743" s="30"/>
      <c r="DL743" s="30"/>
      <c r="DM743" s="30"/>
      <c r="DN743" s="30"/>
      <c r="DO743" s="30"/>
      <c r="DP743" s="30"/>
      <c r="DQ743" s="30"/>
      <c r="DR743" s="30"/>
      <c r="DS743" s="30"/>
      <c r="DT743" s="30"/>
      <c r="DU743" s="30"/>
      <c r="DV743" s="30"/>
      <c r="DW743" s="30"/>
      <c r="DX743" s="30"/>
      <c r="DY743" s="30"/>
      <c r="DZ743" s="30"/>
      <c r="EA743" s="30"/>
      <c r="EB743" s="30"/>
      <c r="EC743" s="30"/>
      <c r="ED743" s="30"/>
      <c r="EE743" s="30"/>
      <c r="EF743" s="30"/>
      <c r="EG743" s="30"/>
      <c r="EH743" s="30"/>
      <c r="EI743" s="30"/>
      <c r="EJ743" s="30"/>
      <c r="EK743" s="30"/>
      <c r="EL743" s="30"/>
      <c r="EM743" s="30"/>
      <c r="EN743" s="30"/>
      <c r="EO743" s="30"/>
      <c r="EP743" s="30"/>
      <c r="EQ743" s="30"/>
      <c r="ER743" s="30"/>
      <c r="ES743" s="30"/>
      <c r="ET743" s="30"/>
      <c r="EU743" s="30"/>
      <c r="EV743" s="30"/>
      <c r="EW743" s="30"/>
      <c r="EX743" s="30"/>
      <c r="EY743" s="30"/>
      <c r="EZ743" s="30"/>
      <c r="FA743" s="30"/>
      <c r="FB743" s="30"/>
      <c r="FC743" s="30"/>
      <c r="FD743" s="30"/>
      <c r="FE743" s="30"/>
      <c r="FF743" s="30"/>
      <c r="FG743" s="30"/>
      <c r="FH743" s="30"/>
      <c r="FI743" s="30"/>
      <c r="FJ743" s="30"/>
      <c r="FK743" s="30"/>
      <c r="FL743" s="30"/>
      <c r="FM743" s="30"/>
      <c r="FN743" s="30"/>
      <c r="FO743" s="30"/>
      <c r="FP743" s="30"/>
      <c r="FQ743" s="30"/>
      <c r="FR743" s="30"/>
      <c r="FS743" s="30"/>
      <c r="FT743" s="30"/>
      <c r="FU743" s="30"/>
      <c r="FV743" s="30"/>
      <c r="FW743" s="30"/>
      <c r="FX743" s="30"/>
      <c r="FY743" s="30"/>
      <c r="FZ743" s="30"/>
      <c r="GA743" s="30"/>
      <c r="GB743" s="30"/>
      <c r="GC743" s="30"/>
      <c r="GD743" s="30"/>
      <c r="GE743" s="30"/>
      <c r="GF743" s="30"/>
      <c r="GG743" s="30"/>
      <c r="GH743" s="30"/>
      <c r="GI743" s="30"/>
      <c r="GJ743" s="30"/>
      <c r="GK743" s="30"/>
      <c r="GL743" s="30"/>
      <c r="GM743" s="30"/>
      <c r="GN743" s="30"/>
      <c r="GO743" s="30"/>
      <c r="GP743" s="30"/>
      <c r="GQ743" s="30"/>
      <c r="GR743" s="30"/>
      <c r="GS743" s="30"/>
      <c r="GT743" s="30"/>
      <c r="GU743" s="30"/>
      <c r="GV743" s="30"/>
      <c r="GW743" s="30"/>
      <c r="GX743" s="30"/>
      <c r="GY743" s="30"/>
      <c r="GZ743" s="30"/>
      <c r="HA743" s="30"/>
    </row>
    <row r="744" spans="1:209" s="32" customFormat="1" x14ac:dyDescent="0.25">
      <c r="A744" s="105"/>
      <c r="B744" s="113"/>
      <c r="C744" s="114"/>
      <c r="D744" s="19"/>
      <c r="E744" s="19"/>
      <c r="F744" s="19"/>
      <c r="G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30"/>
      <c r="BQ744" s="30"/>
      <c r="BR744" s="30"/>
      <c r="BS744" s="30"/>
      <c r="BT744" s="30"/>
      <c r="BU744" s="30"/>
      <c r="BV744" s="30"/>
      <c r="BW744" s="30"/>
      <c r="BX744" s="30"/>
      <c r="BY744" s="30"/>
      <c r="BZ744" s="30"/>
      <c r="CA744" s="30"/>
      <c r="CB744" s="30"/>
      <c r="CC744" s="30"/>
      <c r="CD744" s="30"/>
      <c r="CE744" s="30"/>
      <c r="CF744" s="30"/>
      <c r="CG744" s="30"/>
      <c r="CH744" s="30"/>
      <c r="CI744" s="30"/>
      <c r="CJ744" s="30"/>
      <c r="CK744" s="30"/>
      <c r="CL744" s="30"/>
      <c r="CM744" s="30"/>
      <c r="CN744" s="30"/>
      <c r="CO744" s="30"/>
      <c r="CP744" s="30"/>
      <c r="CQ744" s="30"/>
      <c r="CR744" s="30"/>
      <c r="CS744" s="30"/>
      <c r="CT744" s="30"/>
      <c r="CU744" s="30"/>
      <c r="CV744" s="30"/>
      <c r="CW744" s="30"/>
      <c r="CX744" s="30"/>
      <c r="CY744" s="30"/>
      <c r="CZ744" s="30"/>
      <c r="DA744" s="30"/>
      <c r="DB744" s="30"/>
      <c r="DC744" s="30"/>
      <c r="DD744" s="30"/>
      <c r="DE744" s="30"/>
      <c r="DF744" s="30"/>
      <c r="DG744" s="30"/>
      <c r="DH744" s="30"/>
      <c r="DI744" s="30"/>
      <c r="DJ744" s="30"/>
      <c r="DK744" s="30"/>
      <c r="DL744" s="30"/>
      <c r="DM744" s="30"/>
      <c r="DN744" s="30"/>
      <c r="DO744" s="30"/>
      <c r="DP744" s="30"/>
      <c r="DQ744" s="30"/>
      <c r="DR744" s="30"/>
      <c r="DS744" s="30"/>
      <c r="DT744" s="30"/>
      <c r="DU744" s="30"/>
      <c r="DV744" s="30"/>
      <c r="DW744" s="30"/>
      <c r="DX744" s="30"/>
      <c r="DY744" s="30"/>
      <c r="DZ744" s="30"/>
      <c r="EA744" s="30"/>
      <c r="EB744" s="30"/>
      <c r="EC744" s="30"/>
      <c r="ED744" s="30"/>
      <c r="EE744" s="30"/>
      <c r="EF744" s="30"/>
      <c r="EG744" s="30"/>
      <c r="EH744" s="30"/>
      <c r="EI744" s="30"/>
      <c r="EJ744" s="30"/>
      <c r="EK744" s="30"/>
      <c r="EL744" s="30"/>
      <c r="EM744" s="30"/>
      <c r="EN744" s="30"/>
      <c r="EO744" s="30"/>
      <c r="EP744" s="30"/>
      <c r="EQ744" s="30"/>
      <c r="ER744" s="30"/>
      <c r="ES744" s="30"/>
      <c r="ET744" s="30"/>
      <c r="EU744" s="30"/>
      <c r="EV744" s="30"/>
      <c r="EW744" s="30"/>
      <c r="EX744" s="30"/>
      <c r="EY744" s="30"/>
      <c r="EZ744" s="30"/>
      <c r="FA744" s="30"/>
      <c r="FB744" s="30"/>
      <c r="FC744" s="30"/>
      <c r="FD744" s="30"/>
      <c r="FE744" s="30"/>
      <c r="FF744" s="30"/>
      <c r="FG744" s="30"/>
      <c r="FH744" s="30"/>
      <c r="FI744" s="30"/>
      <c r="FJ744" s="30"/>
      <c r="FK744" s="30"/>
      <c r="FL744" s="30"/>
      <c r="FM744" s="30"/>
      <c r="FN744" s="30"/>
      <c r="FO744" s="30"/>
      <c r="FP744" s="30"/>
      <c r="FQ744" s="30"/>
      <c r="FR744" s="30"/>
      <c r="FS744" s="30"/>
      <c r="FT744" s="30"/>
      <c r="FU744" s="30"/>
      <c r="FV744" s="30"/>
      <c r="FW744" s="30"/>
      <c r="FX744" s="30"/>
      <c r="FY744" s="30"/>
      <c r="FZ744" s="30"/>
      <c r="GA744" s="30"/>
      <c r="GB744" s="30"/>
      <c r="GC744" s="30"/>
      <c r="GD744" s="30"/>
      <c r="GE744" s="30"/>
      <c r="GF744" s="30"/>
      <c r="GG744" s="30"/>
      <c r="GH744" s="30"/>
      <c r="GI744" s="30"/>
      <c r="GJ744" s="30"/>
      <c r="GK744" s="30"/>
      <c r="GL744" s="30"/>
      <c r="GM744" s="30"/>
      <c r="GN744" s="30"/>
      <c r="GO744" s="30"/>
      <c r="GP744" s="30"/>
      <c r="GQ744" s="30"/>
      <c r="GR744" s="30"/>
      <c r="GS744" s="30"/>
      <c r="GT744" s="30"/>
      <c r="GU744" s="30"/>
      <c r="GV744" s="30"/>
      <c r="GW744" s="30"/>
      <c r="GX744" s="30"/>
      <c r="GY744" s="30"/>
      <c r="GZ744" s="30"/>
      <c r="HA744" s="30"/>
    </row>
    <row r="745" spans="1:209" s="32" customFormat="1" x14ac:dyDescent="0.25">
      <c r="A745" s="105"/>
      <c r="B745" s="113"/>
      <c r="C745" s="114"/>
      <c r="D745" s="19"/>
      <c r="E745" s="19"/>
      <c r="F745" s="19"/>
      <c r="G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30"/>
      <c r="BQ745" s="30"/>
      <c r="BR745" s="30"/>
      <c r="BS745" s="30"/>
      <c r="BT745" s="30"/>
      <c r="BU745" s="30"/>
      <c r="BV745" s="30"/>
      <c r="BW745" s="30"/>
      <c r="BX745" s="30"/>
      <c r="BY745" s="30"/>
      <c r="BZ745" s="30"/>
      <c r="CA745" s="30"/>
      <c r="CB745" s="30"/>
      <c r="CC745" s="30"/>
      <c r="CD745" s="30"/>
      <c r="CE745" s="30"/>
      <c r="CF745" s="30"/>
      <c r="CG745" s="30"/>
      <c r="CH745" s="30"/>
      <c r="CI745" s="30"/>
      <c r="CJ745" s="30"/>
      <c r="CK745" s="30"/>
      <c r="CL745" s="30"/>
      <c r="CM745" s="30"/>
      <c r="CN745" s="30"/>
      <c r="CO745" s="30"/>
      <c r="CP745" s="30"/>
      <c r="CQ745" s="30"/>
      <c r="CR745" s="30"/>
      <c r="CS745" s="30"/>
      <c r="CT745" s="30"/>
      <c r="CU745" s="30"/>
      <c r="CV745" s="30"/>
      <c r="CW745" s="30"/>
      <c r="CX745" s="30"/>
      <c r="CY745" s="30"/>
      <c r="CZ745" s="30"/>
      <c r="DA745" s="30"/>
      <c r="DB745" s="30"/>
      <c r="DC745" s="30"/>
      <c r="DD745" s="30"/>
      <c r="DE745" s="30"/>
      <c r="DF745" s="30"/>
      <c r="DG745" s="30"/>
      <c r="DH745" s="30"/>
      <c r="DI745" s="30"/>
      <c r="DJ745" s="30"/>
      <c r="DK745" s="30"/>
      <c r="DL745" s="30"/>
      <c r="DM745" s="30"/>
      <c r="DN745" s="30"/>
      <c r="DO745" s="30"/>
      <c r="DP745" s="30"/>
      <c r="DQ745" s="30"/>
      <c r="DR745" s="30"/>
      <c r="DS745" s="30"/>
      <c r="DT745" s="30"/>
      <c r="DU745" s="30"/>
      <c r="DV745" s="30"/>
      <c r="DW745" s="30"/>
      <c r="DX745" s="30"/>
      <c r="DY745" s="30"/>
      <c r="DZ745" s="30"/>
      <c r="EA745" s="30"/>
      <c r="EB745" s="30"/>
      <c r="EC745" s="30"/>
      <c r="ED745" s="30"/>
      <c r="EE745" s="30"/>
      <c r="EF745" s="30"/>
      <c r="EG745" s="30"/>
      <c r="EH745" s="30"/>
      <c r="EI745" s="30"/>
      <c r="EJ745" s="30"/>
      <c r="EK745" s="30"/>
      <c r="EL745" s="30"/>
      <c r="EM745" s="30"/>
      <c r="EN745" s="30"/>
      <c r="EO745" s="30"/>
      <c r="EP745" s="30"/>
      <c r="EQ745" s="30"/>
      <c r="ER745" s="30"/>
      <c r="ES745" s="30"/>
      <c r="ET745" s="30"/>
      <c r="EU745" s="30"/>
      <c r="EV745" s="30"/>
      <c r="EW745" s="30"/>
      <c r="EX745" s="30"/>
      <c r="EY745" s="30"/>
      <c r="EZ745" s="30"/>
      <c r="FA745" s="30"/>
      <c r="FB745" s="30"/>
      <c r="FC745" s="30"/>
      <c r="FD745" s="30"/>
      <c r="FE745" s="30"/>
      <c r="FF745" s="30"/>
      <c r="FG745" s="30"/>
      <c r="FH745" s="30"/>
      <c r="FI745" s="30"/>
      <c r="FJ745" s="30"/>
      <c r="FK745" s="30"/>
      <c r="FL745" s="30"/>
      <c r="FM745" s="30"/>
      <c r="FN745" s="30"/>
      <c r="FO745" s="30"/>
      <c r="FP745" s="30"/>
      <c r="FQ745" s="30"/>
      <c r="FR745" s="30"/>
      <c r="FS745" s="30"/>
      <c r="FT745" s="30"/>
      <c r="FU745" s="30"/>
      <c r="FV745" s="30"/>
      <c r="FW745" s="30"/>
      <c r="FX745" s="30"/>
      <c r="FY745" s="30"/>
      <c r="FZ745" s="30"/>
      <c r="GA745" s="30"/>
      <c r="GB745" s="30"/>
      <c r="GC745" s="30"/>
      <c r="GD745" s="30"/>
      <c r="GE745" s="30"/>
      <c r="GF745" s="30"/>
      <c r="GG745" s="30"/>
      <c r="GH745" s="30"/>
      <c r="GI745" s="30"/>
      <c r="GJ745" s="30"/>
      <c r="GK745" s="30"/>
      <c r="GL745" s="30"/>
      <c r="GM745" s="30"/>
      <c r="GN745" s="30"/>
      <c r="GO745" s="30"/>
      <c r="GP745" s="30"/>
      <c r="GQ745" s="30"/>
      <c r="GR745" s="30"/>
      <c r="GS745" s="30"/>
      <c r="GT745" s="30"/>
      <c r="GU745" s="30"/>
      <c r="GV745" s="30"/>
      <c r="GW745" s="30"/>
      <c r="GX745" s="30"/>
      <c r="GY745" s="30"/>
      <c r="GZ745" s="30"/>
      <c r="HA745" s="30"/>
    </row>
    <row r="746" spans="1:209" s="32" customFormat="1" x14ac:dyDescent="0.25">
      <c r="A746" s="105"/>
      <c r="B746" s="113"/>
      <c r="C746" s="114"/>
      <c r="D746" s="19"/>
      <c r="E746" s="19"/>
      <c r="F746" s="19"/>
      <c r="G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30"/>
      <c r="BQ746" s="30"/>
      <c r="BR746" s="30"/>
      <c r="BS746" s="30"/>
      <c r="BT746" s="30"/>
      <c r="BU746" s="30"/>
      <c r="BV746" s="30"/>
      <c r="BW746" s="30"/>
      <c r="BX746" s="30"/>
      <c r="BY746" s="30"/>
      <c r="BZ746" s="30"/>
      <c r="CA746" s="30"/>
      <c r="CB746" s="30"/>
      <c r="CC746" s="30"/>
      <c r="CD746" s="30"/>
      <c r="CE746" s="30"/>
      <c r="CF746" s="30"/>
      <c r="CG746" s="30"/>
      <c r="CH746" s="30"/>
      <c r="CI746" s="30"/>
      <c r="CJ746" s="30"/>
      <c r="CK746" s="30"/>
      <c r="CL746" s="30"/>
      <c r="CM746" s="30"/>
      <c r="CN746" s="30"/>
      <c r="CO746" s="30"/>
      <c r="CP746" s="30"/>
      <c r="CQ746" s="30"/>
      <c r="CR746" s="30"/>
      <c r="CS746" s="30"/>
      <c r="CT746" s="30"/>
      <c r="CU746" s="30"/>
      <c r="CV746" s="30"/>
      <c r="CW746" s="30"/>
      <c r="CX746" s="30"/>
      <c r="CY746" s="30"/>
      <c r="CZ746" s="30"/>
      <c r="DA746" s="30"/>
      <c r="DB746" s="30"/>
      <c r="DC746" s="30"/>
      <c r="DD746" s="30"/>
      <c r="DE746" s="30"/>
      <c r="DF746" s="30"/>
      <c r="DG746" s="30"/>
      <c r="DH746" s="30"/>
      <c r="DI746" s="30"/>
      <c r="DJ746" s="30"/>
      <c r="DK746" s="30"/>
      <c r="DL746" s="30"/>
      <c r="DM746" s="30"/>
      <c r="DN746" s="30"/>
      <c r="DO746" s="30"/>
      <c r="DP746" s="30"/>
      <c r="DQ746" s="30"/>
      <c r="DR746" s="30"/>
      <c r="DS746" s="30"/>
      <c r="DT746" s="30"/>
      <c r="DU746" s="30"/>
      <c r="DV746" s="30"/>
      <c r="DW746" s="30"/>
      <c r="DX746" s="30"/>
      <c r="DY746" s="30"/>
      <c r="DZ746" s="30"/>
      <c r="EA746" s="30"/>
      <c r="EB746" s="30"/>
      <c r="EC746" s="30"/>
      <c r="ED746" s="30"/>
      <c r="EE746" s="30"/>
      <c r="EF746" s="30"/>
      <c r="EG746" s="30"/>
      <c r="EH746" s="30"/>
      <c r="EI746" s="30"/>
      <c r="EJ746" s="30"/>
      <c r="EK746" s="30"/>
      <c r="EL746" s="30"/>
      <c r="EM746" s="30"/>
      <c r="EN746" s="30"/>
      <c r="EO746" s="30"/>
      <c r="EP746" s="30"/>
      <c r="EQ746" s="30"/>
      <c r="ER746" s="30"/>
      <c r="ES746" s="30"/>
      <c r="ET746" s="30"/>
      <c r="EU746" s="30"/>
      <c r="EV746" s="30"/>
      <c r="EW746" s="30"/>
      <c r="EX746" s="30"/>
      <c r="EY746" s="30"/>
      <c r="EZ746" s="30"/>
      <c r="FA746" s="30"/>
      <c r="FB746" s="30"/>
      <c r="FC746" s="30"/>
      <c r="FD746" s="30"/>
      <c r="FE746" s="30"/>
      <c r="FF746" s="30"/>
      <c r="FG746" s="30"/>
      <c r="FH746" s="30"/>
      <c r="FI746" s="30"/>
      <c r="FJ746" s="30"/>
      <c r="FK746" s="30"/>
      <c r="FL746" s="30"/>
      <c r="FM746" s="30"/>
      <c r="FN746" s="30"/>
      <c r="FO746" s="30"/>
      <c r="FP746" s="30"/>
      <c r="FQ746" s="30"/>
      <c r="FR746" s="30"/>
      <c r="FS746" s="30"/>
      <c r="FT746" s="30"/>
      <c r="FU746" s="30"/>
      <c r="FV746" s="30"/>
      <c r="FW746" s="30"/>
      <c r="FX746" s="30"/>
      <c r="FY746" s="30"/>
      <c r="FZ746" s="30"/>
      <c r="GA746" s="30"/>
      <c r="GB746" s="30"/>
      <c r="GC746" s="30"/>
      <c r="GD746" s="30"/>
      <c r="GE746" s="30"/>
      <c r="GF746" s="30"/>
      <c r="GG746" s="30"/>
      <c r="GH746" s="30"/>
      <c r="GI746" s="30"/>
      <c r="GJ746" s="30"/>
      <c r="GK746" s="30"/>
      <c r="GL746" s="30"/>
      <c r="GM746" s="30"/>
      <c r="GN746" s="30"/>
      <c r="GO746" s="30"/>
      <c r="GP746" s="30"/>
      <c r="GQ746" s="30"/>
      <c r="GR746" s="30"/>
      <c r="GS746" s="30"/>
      <c r="GT746" s="30"/>
      <c r="GU746" s="30"/>
      <c r="GV746" s="30"/>
      <c r="GW746" s="30"/>
      <c r="GX746" s="30"/>
      <c r="GY746" s="30"/>
      <c r="GZ746" s="30"/>
      <c r="HA746" s="30"/>
    </row>
    <row r="747" spans="1:209" s="32" customFormat="1" x14ac:dyDescent="0.25">
      <c r="A747" s="105"/>
      <c r="B747" s="113"/>
      <c r="C747" s="114"/>
      <c r="D747" s="19"/>
      <c r="E747" s="19"/>
      <c r="F747" s="19"/>
      <c r="G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30"/>
      <c r="BQ747" s="30"/>
      <c r="BR747" s="30"/>
      <c r="BS747" s="30"/>
      <c r="BT747" s="30"/>
      <c r="BU747" s="30"/>
      <c r="BV747" s="30"/>
      <c r="BW747" s="30"/>
      <c r="BX747" s="30"/>
      <c r="BY747" s="30"/>
      <c r="BZ747" s="30"/>
      <c r="CA747" s="30"/>
      <c r="CB747" s="30"/>
      <c r="CC747" s="30"/>
      <c r="CD747" s="30"/>
      <c r="CE747" s="30"/>
      <c r="CF747" s="30"/>
      <c r="CG747" s="30"/>
      <c r="CH747" s="30"/>
      <c r="CI747" s="30"/>
      <c r="CJ747" s="30"/>
      <c r="CK747" s="30"/>
      <c r="CL747" s="30"/>
      <c r="CM747" s="30"/>
      <c r="CN747" s="30"/>
      <c r="CO747" s="30"/>
      <c r="CP747" s="30"/>
      <c r="CQ747" s="30"/>
      <c r="CR747" s="30"/>
      <c r="CS747" s="30"/>
      <c r="CT747" s="30"/>
      <c r="CU747" s="30"/>
      <c r="CV747" s="30"/>
      <c r="CW747" s="30"/>
      <c r="CX747" s="30"/>
      <c r="CY747" s="30"/>
      <c r="CZ747" s="30"/>
      <c r="DA747" s="30"/>
      <c r="DB747" s="30"/>
      <c r="DC747" s="30"/>
      <c r="DD747" s="30"/>
      <c r="DE747" s="30"/>
      <c r="DF747" s="30"/>
      <c r="DG747" s="30"/>
      <c r="DH747" s="30"/>
      <c r="DI747" s="30"/>
      <c r="DJ747" s="30"/>
      <c r="DK747" s="30"/>
      <c r="DL747" s="30"/>
      <c r="DM747" s="30"/>
      <c r="DN747" s="30"/>
      <c r="DO747" s="30"/>
      <c r="DP747" s="30"/>
      <c r="DQ747" s="30"/>
      <c r="DR747" s="30"/>
      <c r="DS747" s="30"/>
      <c r="DT747" s="30"/>
      <c r="DU747" s="30"/>
      <c r="DV747" s="30"/>
      <c r="DW747" s="30"/>
      <c r="DX747" s="30"/>
      <c r="DY747" s="30"/>
      <c r="DZ747" s="30"/>
      <c r="EA747" s="30"/>
      <c r="EB747" s="30"/>
      <c r="EC747" s="30"/>
      <c r="ED747" s="30"/>
      <c r="EE747" s="30"/>
      <c r="EF747" s="30"/>
      <c r="EG747" s="30"/>
      <c r="EH747" s="30"/>
      <c r="EI747" s="30"/>
      <c r="EJ747" s="30"/>
      <c r="EK747" s="30"/>
      <c r="EL747" s="30"/>
      <c r="EM747" s="30"/>
      <c r="EN747" s="30"/>
      <c r="EO747" s="30"/>
      <c r="EP747" s="30"/>
      <c r="EQ747" s="30"/>
      <c r="ER747" s="30"/>
      <c r="ES747" s="30"/>
      <c r="ET747" s="30"/>
      <c r="EU747" s="30"/>
      <c r="EV747" s="30"/>
      <c r="EW747" s="30"/>
      <c r="EX747" s="30"/>
      <c r="EY747" s="30"/>
      <c r="EZ747" s="30"/>
      <c r="FA747" s="30"/>
      <c r="FB747" s="30"/>
      <c r="FC747" s="30"/>
      <c r="FD747" s="30"/>
      <c r="FE747" s="30"/>
      <c r="FF747" s="30"/>
      <c r="FG747" s="30"/>
      <c r="FH747" s="30"/>
      <c r="FI747" s="30"/>
      <c r="FJ747" s="30"/>
      <c r="FK747" s="30"/>
      <c r="FL747" s="30"/>
      <c r="FM747" s="30"/>
      <c r="FN747" s="30"/>
      <c r="FO747" s="30"/>
      <c r="FP747" s="30"/>
      <c r="FQ747" s="30"/>
      <c r="FR747" s="30"/>
      <c r="FS747" s="30"/>
      <c r="FT747" s="30"/>
      <c r="FU747" s="30"/>
      <c r="FV747" s="30"/>
      <c r="FW747" s="30"/>
      <c r="FX747" s="30"/>
      <c r="FY747" s="30"/>
      <c r="FZ747" s="30"/>
      <c r="GA747" s="30"/>
      <c r="GB747" s="30"/>
      <c r="GC747" s="30"/>
      <c r="GD747" s="30"/>
      <c r="GE747" s="30"/>
      <c r="GF747" s="30"/>
      <c r="GG747" s="30"/>
      <c r="GH747" s="30"/>
      <c r="GI747" s="30"/>
      <c r="GJ747" s="30"/>
      <c r="GK747" s="30"/>
      <c r="GL747" s="30"/>
      <c r="GM747" s="30"/>
      <c r="GN747" s="30"/>
      <c r="GO747" s="30"/>
      <c r="GP747" s="30"/>
      <c r="GQ747" s="30"/>
      <c r="GR747" s="30"/>
      <c r="GS747" s="30"/>
      <c r="GT747" s="30"/>
      <c r="GU747" s="30"/>
      <c r="GV747" s="30"/>
      <c r="GW747" s="30"/>
      <c r="GX747" s="30"/>
      <c r="GY747" s="30"/>
      <c r="GZ747" s="30"/>
      <c r="HA747" s="30"/>
    </row>
    <row r="748" spans="1:209" s="32" customFormat="1" x14ac:dyDescent="0.25">
      <c r="A748" s="105"/>
      <c r="B748" s="113"/>
      <c r="C748" s="114"/>
      <c r="D748" s="19"/>
      <c r="E748" s="19"/>
      <c r="F748" s="19"/>
      <c r="G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30"/>
      <c r="BQ748" s="30"/>
      <c r="BR748" s="30"/>
      <c r="BS748" s="30"/>
      <c r="BT748" s="30"/>
      <c r="BU748" s="30"/>
      <c r="BV748" s="30"/>
      <c r="BW748" s="30"/>
      <c r="BX748" s="30"/>
      <c r="BY748" s="30"/>
      <c r="BZ748" s="30"/>
      <c r="CA748" s="30"/>
      <c r="CB748" s="30"/>
      <c r="CC748" s="30"/>
      <c r="CD748" s="30"/>
      <c r="CE748" s="30"/>
      <c r="CF748" s="30"/>
      <c r="CG748" s="30"/>
      <c r="CH748" s="30"/>
      <c r="CI748" s="30"/>
      <c r="CJ748" s="30"/>
      <c r="CK748" s="30"/>
      <c r="CL748" s="30"/>
      <c r="CM748" s="30"/>
      <c r="CN748" s="30"/>
      <c r="CO748" s="30"/>
      <c r="CP748" s="30"/>
      <c r="CQ748" s="30"/>
      <c r="CR748" s="30"/>
      <c r="CS748" s="30"/>
      <c r="CT748" s="30"/>
      <c r="CU748" s="30"/>
      <c r="CV748" s="30"/>
      <c r="CW748" s="30"/>
      <c r="CX748" s="30"/>
      <c r="CY748" s="30"/>
      <c r="CZ748" s="30"/>
      <c r="DA748" s="30"/>
      <c r="DB748" s="30"/>
      <c r="DC748" s="30"/>
      <c r="DD748" s="30"/>
      <c r="DE748" s="30"/>
      <c r="DF748" s="30"/>
      <c r="DG748" s="30"/>
      <c r="DH748" s="30"/>
      <c r="DI748" s="30"/>
      <c r="DJ748" s="30"/>
      <c r="DK748" s="30"/>
      <c r="DL748" s="30"/>
      <c r="DM748" s="30"/>
      <c r="DN748" s="30"/>
      <c r="DO748" s="30"/>
      <c r="DP748" s="30"/>
      <c r="DQ748" s="30"/>
      <c r="DR748" s="30"/>
      <c r="DS748" s="30"/>
      <c r="DT748" s="30"/>
      <c r="DU748" s="30"/>
      <c r="DV748" s="30"/>
      <c r="DW748" s="30"/>
      <c r="DX748" s="30"/>
      <c r="DY748" s="30"/>
      <c r="DZ748" s="30"/>
      <c r="EA748" s="30"/>
      <c r="EB748" s="30"/>
      <c r="EC748" s="30"/>
      <c r="ED748" s="30"/>
      <c r="EE748" s="30"/>
      <c r="EF748" s="30"/>
      <c r="EG748" s="30"/>
      <c r="EH748" s="30"/>
      <c r="EI748" s="30"/>
      <c r="EJ748" s="30"/>
      <c r="EK748" s="30"/>
      <c r="EL748" s="30"/>
      <c r="EM748" s="30"/>
      <c r="EN748" s="30"/>
      <c r="EO748" s="30"/>
      <c r="EP748" s="30"/>
      <c r="EQ748" s="30"/>
      <c r="ER748" s="30"/>
      <c r="ES748" s="30"/>
      <c r="ET748" s="30"/>
      <c r="EU748" s="30"/>
      <c r="EV748" s="30"/>
      <c r="EW748" s="30"/>
      <c r="EX748" s="30"/>
      <c r="EY748" s="30"/>
      <c r="EZ748" s="30"/>
      <c r="FA748" s="30"/>
      <c r="FB748" s="30"/>
      <c r="FC748" s="30"/>
      <c r="FD748" s="30"/>
      <c r="FE748" s="30"/>
      <c r="FF748" s="30"/>
      <c r="FG748" s="30"/>
      <c r="FH748" s="30"/>
      <c r="FI748" s="30"/>
      <c r="FJ748" s="30"/>
      <c r="FK748" s="30"/>
      <c r="FL748" s="30"/>
      <c r="FM748" s="30"/>
      <c r="FN748" s="30"/>
      <c r="FO748" s="30"/>
      <c r="FP748" s="30"/>
      <c r="FQ748" s="30"/>
      <c r="FR748" s="30"/>
      <c r="FS748" s="30"/>
      <c r="FT748" s="30"/>
      <c r="FU748" s="30"/>
      <c r="FV748" s="30"/>
      <c r="FW748" s="30"/>
      <c r="FX748" s="30"/>
      <c r="FY748" s="30"/>
      <c r="FZ748" s="30"/>
      <c r="GA748" s="30"/>
      <c r="GB748" s="30"/>
      <c r="GC748" s="30"/>
      <c r="GD748" s="30"/>
      <c r="GE748" s="30"/>
      <c r="GF748" s="30"/>
      <c r="GG748" s="30"/>
      <c r="GH748" s="30"/>
      <c r="GI748" s="30"/>
      <c r="GJ748" s="30"/>
      <c r="GK748" s="30"/>
      <c r="GL748" s="30"/>
      <c r="GM748" s="30"/>
      <c r="GN748" s="30"/>
      <c r="GO748" s="30"/>
      <c r="GP748" s="30"/>
      <c r="GQ748" s="30"/>
      <c r="GR748" s="30"/>
      <c r="GS748" s="30"/>
      <c r="GT748" s="30"/>
      <c r="GU748" s="30"/>
      <c r="GV748" s="30"/>
      <c r="GW748" s="30"/>
      <c r="GX748" s="30"/>
      <c r="GY748" s="30"/>
      <c r="GZ748" s="30"/>
      <c r="HA748" s="30"/>
    </row>
    <row r="749" spans="1:209" s="32" customFormat="1" x14ac:dyDescent="0.25">
      <c r="A749" s="105"/>
      <c r="B749" s="113"/>
      <c r="C749" s="114"/>
      <c r="D749" s="19"/>
      <c r="E749" s="19"/>
      <c r="F749" s="19"/>
      <c r="G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30"/>
      <c r="BQ749" s="30"/>
      <c r="BR749" s="30"/>
      <c r="BS749" s="30"/>
      <c r="BT749" s="30"/>
      <c r="BU749" s="30"/>
      <c r="BV749" s="30"/>
      <c r="BW749" s="30"/>
      <c r="BX749" s="30"/>
      <c r="BY749" s="30"/>
      <c r="BZ749" s="30"/>
      <c r="CA749" s="30"/>
      <c r="CB749" s="30"/>
      <c r="CC749" s="30"/>
      <c r="CD749" s="30"/>
      <c r="CE749" s="30"/>
      <c r="CF749" s="30"/>
      <c r="CG749" s="30"/>
      <c r="CH749" s="30"/>
      <c r="CI749" s="30"/>
      <c r="CJ749" s="30"/>
      <c r="CK749" s="30"/>
      <c r="CL749" s="30"/>
      <c r="CM749" s="30"/>
      <c r="CN749" s="30"/>
      <c r="CO749" s="30"/>
      <c r="CP749" s="30"/>
      <c r="CQ749" s="30"/>
      <c r="CR749" s="30"/>
      <c r="CS749" s="30"/>
      <c r="CT749" s="30"/>
      <c r="CU749" s="30"/>
      <c r="CV749" s="30"/>
      <c r="CW749" s="30"/>
      <c r="CX749" s="30"/>
      <c r="CY749" s="30"/>
      <c r="CZ749" s="30"/>
      <c r="DA749" s="30"/>
      <c r="DB749" s="30"/>
      <c r="DC749" s="30"/>
      <c r="DD749" s="30"/>
      <c r="DE749" s="30"/>
      <c r="DF749" s="30"/>
      <c r="DG749" s="30"/>
      <c r="DH749" s="30"/>
      <c r="DI749" s="30"/>
      <c r="DJ749" s="30"/>
      <c r="DK749" s="30"/>
      <c r="DL749" s="30"/>
      <c r="DM749" s="30"/>
      <c r="DN749" s="30"/>
      <c r="DO749" s="30"/>
      <c r="DP749" s="30"/>
      <c r="DQ749" s="30"/>
      <c r="DR749" s="30"/>
      <c r="DS749" s="30"/>
      <c r="DT749" s="30"/>
      <c r="DU749" s="30"/>
      <c r="DV749" s="30"/>
      <c r="DW749" s="30"/>
      <c r="DX749" s="30"/>
      <c r="DY749" s="30"/>
      <c r="DZ749" s="30"/>
      <c r="EA749" s="30"/>
      <c r="EB749" s="30"/>
      <c r="EC749" s="30"/>
      <c r="ED749" s="30"/>
      <c r="EE749" s="30"/>
      <c r="EF749" s="30"/>
      <c r="EG749" s="30"/>
      <c r="EH749" s="30"/>
      <c r="EI749" s="30"/>
      <c r="EJ749" s="30"/>
      <c r="EK749" s="30"/>
      <c r="EL749" s="30"/>
      <c r="EM749" s="30"/>
      <c r="EN749" s="30"/>
      <c r="EO749" s="30"/>
      <c r="EP749" s="30"/>
      <c r="EQ749" s="30"/>
      <c r="ER749" s="30"/>
      <c r="ES749" s="30"/>
      <c r="ET749" s="30"/>
      <c r="EU749" s="30"/>
      <c r="EV749" s="30"/>
      <c r="EW749" s="30"/>
      <c r="EX749" s="30"/>
      <c r="EY749" s="30"/>
      <c r="EZ749" s="30"/>
      <c r="FA749" s="30"/>
      <c r="FB749" s="30"/>
      <c r="FC749" s="30"/>
      <c r="FD749" s="30"/>
      <c r="FE749" s="30"/>
      <c r="FF749" s="30"/>
      <c r="FG749" s="30"/>
      <c r="FH749" s="30"/>
      <c r="FI749" s="30"/>
      <c r="FJ749" s="30"/>
      <c r="FK749" s="30"/>
      <c r="FL749" s="30"/>
      <c r="FM749" s="30"/>
      <c r="FN749" s="30"/>
      <c r="FO749" s="30"/>
      <c r="FP749" s="30"/>
      <c r="FQ749" s="30"/>
      <c r="FR749" s="30"/>
      <c r="FS749" s="30"/>
      <c r="FT749" s="30"/>
      <c r="FU749" s="30"/>
      <c r="FV749" s="30"/>
      <c r="FW749" s="30"/>
      <c r="FX749" s="30"/>
      <c r="FY749" s="30"/>
      <c r="FZ749" s="30"/>
      <c r="GA749" s="30"/>
      <c r="GB749" s="30"/>
      <c r="GC749" s="30"/>
      <c r="GD749" s="30"/>
      <c r="GE749" s="30"/>
      <c r="GF749" s="30"/>
      <c r="GG749" s="30"/>
      <c r="GH749" s="30"/>
      <c r="GI749" s="30"/>
      <c r="GJ749" s="30"/>
      <c r="GK749" s="30"/>
      <c r="GL749" s="30"/>
      <c r="GM749" s="30"/>
      <c r="GN749" s="30"/>
      <c r="GO749" s="30"/>
      <c r="GP749" s="30"/>
      <c r="GQ749" s="30"/>
      <c r="GR749" s="30"/>
      <c r="GS749" s="30"/>
      <c r="GT749" s="30"/>
      <c r="GU749" s="30"/>
      <c r="GV749" s="30"/>
      <c r="GW749" s="30"/>
      <c r="GX749" s="30"/>
      <c r="GY749" s="30"/>
      <c r="GZ749" s="30"/>
      <c r="HA749" s="30"/>
    </row>
    <row r="750" spans="1:209" s="32" customFormat="1" x14ac:dyDescent="0.25">
      <c r="A750" s="105"/>
      <c r="B750" s="113"/>
      <c r="C750" s="114"/>
      <c r="D750" s="19"/>
      <c r="E750" s="19"/>
      <c r="F750" s="19"/>
      <c r="G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30"/>
      <c r="BQ750" s="30"/>
      <c r="BR750" s="30"/>
      <c r="BS750" s="30"/>
      <c r="BT750" s="30"/>
      <c r="BU750" s="30"/>
      <c r="BV750" s="30"/>
      <c r="BW750" s="30"/>
      <c r="BX750" s="30"/>
      <c r="BY750" s="30"/>
      <c r="BZ750" s="30"/>
      <c r="CA750" s="30"/>
      <c r="CB750" s="30"/>
      <c r="CC750" s="30"/>
      <c r="CD750" s="30"/>
      <c r="CE750" s="30"/>
      <c r="CF750" s="30"/>
      <c r="CG750" s="30"/>
      <c r="CH750" s="30"/>
      <c r="CI750" s="30"/>
      <c r="CJ750" s="30"/>
      <c r="CK750" s="30"/>
      <c r="CL750" s="30"/>
      <c r="CM750" s="30"/>
      <c r="CN750" s="30"/>
      <c r="CO750" s="30"/>
      <c r="CP750" s="30"/>
      <c r="CQ750" s="30"/>
      <c r="CR750" s="30"/>
      <c r="CS750" s="30"/>
      <c r="CT750" s="30"/>
      <c r="CU750" s="30"/>
      <c r="CV750" s="30"/>
      <c r="CW750" s="30"/>
      <c r="CX750" s="30"/>
      <c r="CY750" s="30"/>
      <c r="CZ750" s="30"/>
      <c r="DA750" s="30"/>
      <c r="DB750" s="30"/>
      <c r="DC750" s="30"/>
      <c r="DD750" s="30"/>
      <c r="DE750" s="30"/>
      <c r="DF750" s="30"/>
      <c r="DG750" s="30"/>
      <c r="DH750" s="30"/>
      <c r="DI750" s="30"/>
      <c r="DJ750" s="30"/>
      <c r="DK750" s="30"/>
      <c r="DL750" s="30"/>
      <c r="DM750" s="30"/>
      <c r="DN750" s="30"/>
      <c r="DO750" s="30"/>
      <c r="DP750" s="30"/>
      <c r="DQ750" s="30"/>
      <c r="DR750" s="30"/>
      <c r="DS750" s="30"/>
      <c r="DT750" s="30"/>
      <c r="DU750" s="30"/>
      <c r="DV750" s="30"/>
      <c r="DW750" s="30"/>
      <c r="DX750" s="30"/>
      <c r="DY750" s="30"/>
      <c r="DZ750" s="30"/>
      <c r="EA750" s="30"/>
      <c r="EB750" s="30"/>
      <c r="EC750" s="30"/>
      <c r="ED750" s="30"/>
      <c r="EE750" s="30"/>
      <c r="EF750" s="30"/>
      <c r="EG750" s="30"/>
      <c r="EH750" s="30"/>
      <c r="EI750" s="30"/>
      <c r="EJ750" s="30"/>
      <c r="EK750" s="30"/>
      <c r="EL750" s="30"/>
      <c r="EM750" s="30"/>
      <c r="EN750" s="30"/>
      <c r="EO750" s="30"/>
      <c r="EP750" s="30"/>
      <c r="EQ750" s="30"/>
      <c r="ER750" s="30"/>
      <c r="ES750" s="30"/>
      <c r="ET750" s="30"/>
      <c r="EU750" s="30"/>
      <c r="EV750" s="30"/>
      <c r="EW750" s="30"/>
      <c r="EX750" s="30"/>
      <c r="EY750" s="30"/>
      <c r="EZ750" s="30"/>
      <c r="FA750" s="30"/>
      <c r="FB750" s="30"/>
      <c r="FC750" s="30"/>
      <c r="FD750" s="30"/>
      <c r="FE750" s="30"/>
      <c r="FF750" s="30"/>
      <c r="FG750" s="30"/>
      <c r="FH750" s="30"/>
      <c r="FI750" s="30"/>
      <c r="FJ750" s="30"/>
      <c r="FK750" s="30"/>
      <c r="FL750" s="30"/>
      <c r="FM750" s="30"/>
      <c r="FN750" s="30"/>
      <c r="FO750" s="30"/>
      <c r="FP750" s="30"/>
      <c r="FQ750" s="30"/>
      <c r="FR750" s="30"/>
      <c r="FS750" s="30"/>
      <c r="FT750" s="30"/>
      <c r="FU750" s="30"/>
      <c r="FV750" s="30"/>
      <c r="FW750" s="30"/>
      <c r="FX750" s="30"/>
      <c r="FY750" s="30"/>
      <c r="FZ750" s="30"/>
      <c r="GA750" s="30"/>
      <c r="GB750" s="30"/>
      <c r="GC750" s="30"/>
      <c r="GD750" s="30"/>
      <c r="GE750" s="30"/>
      <c r="GF750" s="30"/>
      <c r="GG750" s="30"/>
      <c r="GH750" s="30"/>
      <c r="GI750" s="30"/>
      <c r="GJ750" s="30"/>
      <c r="GK750" s="30"/>
      <c r="GL750" s="30"/>
      <c r="GM750" s="30"/>
      <c r="GN750" s="30"/>
      <c r="GO750" s="30"/>
      <c r="GP750" s="30"/>
      <c r="GQ750" s="30"/>
      <c r="GR750" s="30"/>
      <c r="GS750" s="30"/>
      <c r="GT750" s="30"/>
      <c r="GU750" s="30"/>
      <c r="GV750" s="30"/>
      <c r="GW750" s="30"/>
      <c r="GX750" s="30"/>
      <c r="GY750" s="30"/>
      <c r="GZ750" s="30"/>
      <c r="HA750" s="30"/>
    </row>
    <row r="751" spans="1:209" s="32" customFormat="1" x14ac:dyDescent="0.25">
      <c r="A751" s="105"/>
      <c r="B751" s="113"/>
      <c r="C751" s="114"/>
      <c r="D751" s="19"/>
      <c r="E751" s="19"/>
      <c r="F751" s="19"/>
      <c r="G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30"/>
      <c r="BQ751" s="30"/>
      <c r="BR751" s="30"/>
      <c r="BS751" s="30"/>
      <c r="BT751" s="30"/>
      <c r="BU751" s="30"/>
      <c r="BV751" s="30"/>
      <c r="BW751" s="30"/>
      <c r="BX751" s="30"/>
      <c r="BY751" s="30"/>
      <c r="BZ751" s="30"/>
      <c r="CA751" s="30"/>
      <c r="CB751" s="30"/>
      <c r="CC751" s="30"/>
      <c r="CD751" s="30"/>
      <c r="CE751" s="30"/>
      <c r="CF751" s="30"/>
      <c r="CG751" s="30"/>
      <c r="CH751" s="30"/>
      <c r="CI751" s="30"/>
      <c r="CJ751" s="30"/>
      <c r="CK751" s="30"/>
      <c r="CL751" s="30"/>
      <c r="CM751" s="30"/>
      <c r="CN751" s="30"/>
      <c r="CO751" s="30"/>
      <c r="CP751" s="30"/>
      <c r="CQ751" s="30"/>
      <c r="CR751" s="30"/>
      <c r="CS751" s="30"/>
      <c r="CT751" s="30"/>
      <c r="CU751" s="30"/>
      <c r="CV751" s="30"/>
      <c r="CW751" s="30"/>
      <c r="CX751" s="30"/>
      <c r="CY751" s="30"/>
      <c r="CZ751" s="30"/>
      <c r="DA751" s="30"/>
      <c r="DB751" s="30"/>
      <c r="DC751" s="30"/>
      <c r="DD751" s="30"/>
      <c r="DE751" s="30"/>
      <c r="DF751" s="30"/>
      <c r="DG751" s="30"/>
      <c r="DH751" s="30"/>
      <c r="DI751" s="30"/>
      <c r="DJ751" s="30"/>
      <c r="DK751" s="30"/>
      <c r="DL751" s="30"/>
      <c r="DM751" s="30"/>
      <c r="DN751" s="30"/>
      <c r="DO751" s="30"/>
      <c r="DP751" s="30"/>
      <c r="DQ751" s="30"/>
      <c r="DR751" s="30"/>
      <c r="DS751" s="30"/>
      <c r="DT751" s="30"/>
      <c r="DU751" s="30"/>
      <c r="DV751" s="30"/>
      <c r="DW751" s="30"/>
      <c r="DX751" s="30"/>
      <c r="DY751" s="30"/>
      <c r="DZ751" s="30"/>
      <c r="EA751" s="30"/>
      <c r="EB751" s="30"/>
      <c r="EC751" s="30"/>
      <c r="ED751" s="30"/>
      <c r="EE751" s="30"/>
      <c r="EF751" s="30"/>
      <c r="EG751" s="30"/>
      <c r="EH751" s="30"/>
      <c r="EI751" s="30"/>
      <c r="EJ751" s="30"/>
      <c r="EK751" s="30"/>
      <c r="EL751" s="30"/>
      <c r="EM751" s="30"/>
      <c r="EN751" s="30"/>
      <c r="EO751" s="30"/>
      <c r="EP751" s="30"/>
      <c r="EQ751" s="30"/>
      <c r="ER751" s="30"/>
      <c r="ES751" s="30"/>
      <c r="ET751" s="30"/>
      <c r="EU751" s="30"/>
      <c r="EV751" s="30"/>
      <c r="EW751" s="30"/>
      <c r="EX751" s="30"/>
      <c r="EY751" s="30"/>
      <c r="EZ751" s="30"/>
      <c r="FA751" s="30"/>
      <c r="FB751" s="30"/>
      <c r="FC751" s="30"/>
      <c r="FD751" s="30"/>
      <c r="FE751" s="30"/>
      <c r="FF751" s="30"/>
      <c r="FG751" s="30"/>
      <c r="FH751" s="30"/>
      <c r="FI751" s="30"/>
      <c r="FJ751" s="30"/>
      <c r="FK751" s="30"/>
      <c r="FL751" s="30"/>
      <c r="FM751" s="30"/>
      <c r="FN751" s="30"/>
      <c r="FO751" s="30"/>
      <c r="FP751" s="30"/>
      <c r="FQ751" s="30"/>
      <c r="FR751" s="30"/>
      <c r="FS751" s="30"/>
      <c r="FT751" s="30"/>
      <c r="FU751" s="30"/>
      <c r="FV751" s="30"/>
      <c r="FW751" s="30"/>
      <c r="FX751" s="30"/>
      <c r="FY751" s="30"/>
      <c r="FZ751" s="30"/>
      <c r="GA751" s="30"/>
      <c r="GB751" s="30"/>
      <c r="GC751" s="30"/>
      <c r="GD751" s="30"/>
      <c r="GE751" s="30"/>
      <c r="GF751" s="30"/>
      <c r="GG751" s="30"/>
      <c r="GH751" s="30"/>
      <c r="GI751" s="30"/>
      <c r="GJ751" s="30"/>
      <c r="GK751" s="30"/>
      <c r="GL751" s="30"/>
      <c r="GM751" s="30"/>
      <c r="GN751" s="30"/>
      <c r="GO751" s="30"/>
      <c r="GP751" s="30"/>
      <c r="GQ751" s="30"/>
      <c r="GR751" s="30"/>
      <c r="GS751" s="30"/>
      <c r="GT751" s="30"/>
      <c r="GU751" s="30"/>
      <c r="GV751" s="30"/>
      <c r="GW751" s="30"/>
      <c r="GX751" s="30"/>
      <c r="GY751" s="30"/>
      <c r="GZ751" s="30"/>
      <c r="HA751" s="30"/>
    </row>
    <row r="752" spans="1:209" s="32" customFormat="1" x14ac:dyDescent="0.25">
      <c r="A752" s="105"/>
      <c r="B752" s="113"/>
      <c r="C752" s="114"/>
      <c r="D752" s="19"/>
      <c r="E752" s="19"/>
      <c r="F752" s="19"/>
      <c r="G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30"/>
      <c r="BQ752" s="30"/>
      <c r="BR752" s="30"/>
      <c r="BS752" s="30"/>
      <c r="BT752" s="30"/>
      <c r="BU752" s="30"/>
      <c r="BV752" s="30"/>
      <c r="BW752" s="30"/>
      <c r="BX752" s="30"/>
      <c r="BY752" s="30"/>
      <c r="BZ752" s="30"/>
      <c r="CA752" s="30"/>
      <c r="CB752" s="30"/>
      <c r="CC752" s="30"/>
      <c r="CD752" s="30"/>
      <c r="CE752" s="30"/>
      <c r="CF752" s="30"/>
      <c r="CG752" s="30"/>
      <c r="CH752" s="30"/>
      <c r="CI752" s="30"/>
      <c r="CJ752" s="30"/>
      <c r="CK752" s="30"/>
      <c r="CL752" s="30"/>
      <c r="CM752" s="30"/>
      <c r="CN752" s="30"/>
      <c r="CO752" s="30"/>
      <c r="CP752" s="30"/>
      <c r="CQ752" s="30"/>
      <c r="CR752" s="30"/>
      <c r="CS752" s="30"/>
      <c r="CT752" s="30"/>
      <c r="CU752" s="30"/>
      <c r="CV752" s="30"/>
      <c r="CW752" s="30"/>
      <c r="CX752" s="30"/>
      <c r="CY752" s="30"/>
      <c r="CZ752" s="30"/>
      <c r="DA752" s="30"/>
      <c r="DB752" s="30"/>
      <c r="DC752" s="30"/>
      <c r="DD752" s="30"/>
      <c r="DE752" s="30"/>
      <c r="DF752" s="30"/>
      <c r="DG752" s="30"/>
      <c r="DH752" s="30"/>
      <c r="DI752" s="30"/>
      <c r="DJ752" s="30"/>
      <c r="DK752" s="30"/>
      <c r="DL752" s="30"/>
      <c r="DM752" s="30"/>
      <c r="DN752" s="30"/>
      <c r="DO752" s="30"/>
      <c r="DP752" s="30"/>
      <c r="DQ752" s="30"/>
      <c r="DR752" s="30"/>
      <c r="DS752" s="30"/>
      <c r="DT752" s="30"/>
      <c r="DU752" s="30"/>
      <c r="DV752" s="30"/>
      <c r="DW752" s="30"/>
      <c r="DX752" s="30"/>
      <c r="DY752" s="30"/>
      <c r="DZ752" s="30"/>
      <c r="EA752" s="30"/>
      <c r="EB752" s="30"/>
      <c r="EC752" s="30"/>
      <c r="ED752" s="30"/>
      <c r="EE752" s="30"/>
      <c r="EF752" s="30"/>
      <c r="EG752" s="30"/>
      <c r="EH752" s="30"/>
      <c r="EI752" s="30"/>
      <c r="EJ752" s="30"/>
      <c r="EK752" s="30"/>
      <c r="EL752" s="30"/>
      <c r="EM752" s="30"/>
      <c r="EN752" s="30"/>
      <c r="EO752" s="30"/>
      <c r="EP752" s="30"/>
      <c r="EQ752" s="30"/>
      <c r="ER752" s="30"/>
      <c r="ES752" s="30"/>
      <c r="ET752" s="30"/>
      <c r="EU752" s="30"/>
      <c r="EV752" s="30"/>
      <c r="EW752" s="30"/>
      <c r="EX752" s="30"/>
      <c r="EY752" s="30"/>
      <c r="EZ752" s="30"/>
      <c r="FA752" s="30"/>
      <c r="FB752" s="30"/>
      <c r="FC752" s="30"/>
      <c r="FD752" s="30"/>
      <c r="FE752" s="30"/>
      <c r="FF752" s="30"/>
      <c r="FG752" s="30"/>
      <c r="FH752" s="30"/>
      <c r="FI752" s="30"/>
      <c r="FJ752" s="30"/>
      <c r="FK752" s="30"/>
      <c r="FL752" s="30"/>
      <c r="FM752" s="30"/>
      <c r="FN752" s="30"/>
      <c r="FO752" s="30"/>
      <c r="FP752" s="30"/>
      <c r="FQ752" s="30"/>
      <c r="FR752" s="30"/>
      <c r="FS752" s="30"/>
      <c r="FT752" s="30"/>
      <c r="FU752" s="30"/>
      <c r="FV752" s="30"/>
      <c r="FW752" s="30"/>
      <c r="FX752" s="30"/>
      <c r="FY752" s="30"/>
      <c r="FZ752" s="30"/>
      <c r="GA752" s="30"/>
      <c r="GB752" s="30"/>
      <c r="GC752" s="30"/>
      <c r="GD752" s="30"/>
      <c r="GE752" s="30"/>
      <c r="GF752" s="30"/>
      <c r="GG752" s="30"/>
      <c r="GH752" s="30"/>
      <c r="GI752" s="30"/>
      <c r="GJ752" s="30"/>
      <c r="GK752" s="30"/>
      <c r="GL752" s="30"/>
      <c r="GM752" s="30"/>
      <c r="GN752" s="30"/>
      <c r="GO752" s="30"/>
      <c r="GP752" s="30"/>
      <c r="GQ752" s="30"/>
      <c r="GR752" s="30"/>
      <c r="GS752" s="30"/>
      <c r="GT752" s="30"/>
      <c r="GU752" s="30"/>
      <c r="GV752" s="30"/>
      <c r="GW752" s="30"/>
      <c r="GX752" s="30"/>
      <c r="GY752" s="30"/>
      <c r="GZ752" s="30"/>
      <c r="HA752" s="30"/>
    </row>
    <row r="753" spans="1:209" s="32" customFormat="1" x14ac:dyDescent="0.25">
      <c r="A753" s="105"/>
      <c r="B753" s="113"/>
      <c r="C753" s="114"/>
      <c r="D753" s="19"/>
      <c r="E753" s="19"/>
      <c r="F753" s="19"/>
      <c r="G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30"/>
      <c r="BQ753" s="30"/>
      <c r="BR753" s="30"/>
      <c r="BS753" s="30"/>
      <c r="BT753" s="30"/>
      <c r="BU753" s="30"/>
      <c r="BV753" s="30"/>
      <c r="BW753" s="30"/>
      <c r="BX753" s="30"/>
      <c r="BY753" s="30"/>
      <c r="BZ753" s="30"/>
      <c r="CA753" s="30"/>
      <c r="CB753" s="30"/>
      <c r="CC753" s="30"/>
      <c r="CD753" s="30"/>
      <c r="CE753" s="30"/>
      <c r="CF753" s="30"/>
      <c r="CG753" s="30"/>
      <c r="CH753" s="30"/>
      <c r="CI753" s="30"/>
      <c r="CJ753" s="30"/>
      <c r="CK753" s="30"/>
      <c r="CL753" s="30"/>
      <c r="CM753" s="30"/>
      <c r="CN753" s="30"/>
      <c r="CO753" s="30"/>
      <c r="CP753" s="30"/>
      <c r="CQ753" s="30"/>
      <c r="CR753" s="30"/>
      <c r="CS753" s="30"/>
      <c r="CT753" s="30"/>
      <c r="CU753" s="30"/>
      <c r="CV753" s="30"/>
      <c r="CW753" s="30"/>
      <c r="CX753" s="30"/>
      <c r="CY753" s="30"/>
      <c r="CZ753" s="30"/>
      <c r="DA753" s="30"/>
      <c r="DB753" s="30"/>
      <c r="DC753" s="30"/>
      <c r="DD753" s="30"/>
      <c r="DE753" s="30"/>
      <c r="DF753" s="30"/>
      <c r="DG753" s="30"/>
      <c r="DH753" s="30"/>
      <c r="DI753" s="30"/>
      <c r="DJ753" s="30"/>
      <c r="DK753" s="30"/>
      <c r="DL753" s="30"/>
      <c r="DM753" s="30"/>
      <c r="DN753" s="30"/>
      <c r="DO753" s="30"/>
      <c r="DP753" s="30"/>
      <c r="DQ753" s="30"/>
      <c r="DR753" s="30"/>
      <c r="DS753" s="30"/>
      <c r="DT753" s="30"/>
      <c r="DU753" s="30"/>
      <c r="DV753" s="30"/>
      <c r="DW753" s="30"/>
      <c r="DX753" s="30"/>
      <c r="DY753" s="30"/>
      <c r="DZ753" s="30"/>
      <c r="EA753" s="30"/>
      <c r="EB753" s="30"/>
      <c r="EC753" s="30"/>
      <c r="ED753" s="30"/>
      <c r="EE753" s="30"/>
      <c r="EF753" s="30"/>
      <c r="EG753" s="30"/>
      <c r="EH753" s="30"/>
      <c r="EI753" s="30"/>
      <c r="EJ753" s="30"/>
      <c r="EK753" s="30"/>
      <c r="EL753" s="30"/>
      <c r="EM753" s="30"/>
      <c r="EN753" s="30"/>
      <c r="EO753" s="30"/>
      <c r="EP753" s="30"/>
      <c r="EQ753" s="30"/>
      <c r="ER753" s="30"/>
      <c r="ES753" s="30"/>
      <c r="ET753" s="30"/>
      <c r="EU753" s="30"/>
      <c r="EV753" s="30"/>
      <c r="EW753" s="30"/>
      <c r="EX753" s="30"/>
      <c r="EY753" s="30"/>
      <c r="EZ753" s="30"/>
      <c r="FA753" s="30"/>
      <c r="FB753" s="30"/>
      <c r="FC753" s="30"/>
      <c r="FD753" s="30"/>
      <c r="FE753" s="30"/>
      <c r="FF753" s="30"/>
      <c r="FG753" s="30"/>
      <c r="FH753" s="30"/>
      <c r="FI753" s="30"/>
      <c r="FJ753" s="30"/>
      <c r="FK753" s="30"/>
      <c r="FL753" s="30"/>
      <c r="FM753" s="30"/>
      <c r="FN753" s="30"/>
      <c r="FO753" s="30"/>
      <c r="FP753" s="30"/>
      <c r="FQ753" s="30"/>
      <c r="FR753" s="30"/>
      <c r="FS753" s="30"/>
      <c r="FT753" s="30"/>
      <c r="FU753" s="30"/>
      <c r="FV753" s="30"/>
      <c r="FW753" s="30"/>
      <c r="FX753" s="30"/>
      <c r="FY753" s="30"/>
      <c r="FZ753" s="30"/>
      <c r="GA753" s="30"/>
      <c r="GB753" s="30"/>
      <c r="GC753" s="30"/>
      <c r="GD753" s="30"/>
      <c r="GE753" s="30"/>
      <c r="GF753" s="30"/>
      <c r="GG753" s="30"/>
      <c r="GH753" s="30"/>
      <c r="GI753" s="30"/>
      <c r="GJ753" s="30"/>
      <c r="GK753" s="30"/>
      <c r="GL753" s="30"/>
      <c r="GM753" s="30"/>
      <c r="GN753" s="30"/>
      <c r="GO753" s="30"/>
      <c r="GP753" s="30"/>
      <c r="GQ753" s="30"/>
      <c r="GR753" s="30"/>
      <c r="GS753" s="30"/>
      <c r="GT753" s="30"/>
      <c r="GU753" s="30"/>
      <c r="GV753" s="30"/>
      <c r="GW753" s="30"/>
      <c r="GX753" s="30"/>
      <c r="GY753" s="30"/>
      <c r="GZ753" s="30"/>
      <c r="HA753" s="30"/>
    </row>
    <row r="754" spans="1:209" s="32" customFormat="1" x14ac:dyDescent="0.25">
      <c r="A754" s="105"/>
      <c r="B754" s="113"/>
      <c r="C754" s="114"/>
      <c r="D754" s="19"/>
      <c r="E754" s="19"/>
      <c r="F754" s="19"/>
      <c r="G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30"/>
      <c r="BQ754" s="30"/>
      <c r="BR754" s="30"/>
      <c r="BS754" s="30"/>
      <c r="BT754" s="30"/>
      <c r="BU754" s="30"/>
      <c r="BV754" s="30"/>
      <c r="BW754" s="30"/>
      <c r="BX754" s="30"/>
      <c r="BY754" s="30"/>
      <c r="BZ754" s="30"/>
      <c r="CA754" s="30"/>
      <c r="CB754" s="30"/>
      <c r="CC754" s="30"/>
      <c r="CD754" s="30"/>
      <c r="CE754" s="30"/>
      <c r="CF754" s="30"/>
      <c r="CG754" s="30"/>
      <c r="CH754" s="30"/>
      <c r="CI754" s="30"/>
      <c r="CJ754" s="30"/>
      <c r="CK754" s="30"/>
      <c r="CL754" s="30"/>
      <c r="CM754" s="30"/>
      <c r="CN754" s="30"/>
      <c r="CO754" s="30"/>
      <c r="CP754" s="30"/>
      <c r="CQ754" s="30"/>
      <c r="CR754" s="30"/>
      <c r="CS754" s="30"/>
      <c r="CT754" s="30"/>
      <c r="CU754" s="30"/>
      <c r="CV754" s="30"/>
      <c r="CW754" s="30"/>
      <c r="CX754" s="30"/>
      <c r="CY754" s="30"/>
      <c r="CZ754" s="30"/>
      <c r="DA754" s="30"/>
      <c r="DB754" s="30"/>
      <c r="DC754" s="30"/>
      <c r="DD754" s="30"/>
      <c r="DE754" s="30"/>
      <c r="DF754" s="30"/>
      <c r="DG754" s="30"/>
      <c r="DH754" s="30"/>
      <c r="DI754" s="30"/>
      <c r="DJ754" s="30"/>
      <c r="DK754" s="30"/>
      <c r="DL754" s="30"/>
      <c r="DM754" s="30"/>
      <c r="DN754" s="30"/>
      <c r="DO754" s="30"/>
      <c r="DP754" s="30"/>
      <c r="DQ754" s="30"/>
      <c r="DR754" s="30"/>
      <c r="DS754" s="30"/>
      <c r="DT754" s="30"/>
      <c r="DU754" s="30"/>
      <c r="DV754" s="30"/>
      <c r="DW754" s="30"/>
      <c r="DX754" s="30"/>
      <c r="DY754" s="30"/>
      <c r="DZ754" s="30"/>
      <c r="EA754" s="30"/>
      <c r="EB754" s="30"/>
      <c r="EC754" s="30"/>
      <c r="ED754" s="30"/>
      <c r="EE754" s="30"/>
      <c r="EF754" s="30"/>
      <c r="EG754" s="30"/>
      <c r="EH754" s="30"/>
      <c r="EI754" s="30"/>
      <c r="EJ754" s="30"/>
      <c r="EK754" s="30"/>
      <c r="EL754" s="30"/>
      <c r="EM754" s="30"/>
      <c r="EN754" s="30"/>
      <c r="EO754" s="30"/>
      <c r="EP754" s="30"/>
      <c r="EQ754" s="30"/>
      <c r="ER754" s="30"/>
      <c r="ES754" s="30"/>
      <c r="ET754" s="30"/>
      <c r="EU754" s="30"/>
      <c r="EV754" s="30"/>
      <c r="EW754" s="30"/>
      <c r="EX754" s="30"/>
      <c r="EY754" s="30"/>
      <c r="EZ754" s="30"/>
      <c r="FA754" s="30"/>
      <c r="FB754" s="30"/>
      <c r="FC754" s="30"/>
      <c r="FD754" s="30"/>
      <c r="FE754" s="30"/>
      <c r="FF754" s="30"/>
      <c r="FG754" s="30"/>
      <c r="FH754" s="30"/>
      <c r="FI754" s="30"/>
      <c r="FJ754" s="30"/>
      <c r="FK754" s="30"/>
      <c r="FL754" s="30"/>
      <c r="FM754" s="30"/>
      <c r="FN754" s="30"/>
      <c r="FO754" s="30"/>
      <c r="FP754" s="30"/>
      <c r="FQ754" s="30"/>
      <c r="FR754" s="30"/>
      <c r="FS754" s="30"/>
      <c r="FT754" s="30"/>
      <c r="FU754" s="30"/>
      <c r="FV754" s="30"/>
      <c r="FW754" s="30"/>
      <c r="FX754" s="30"/>
      <c r="FY754" s="30"/>
      <c r="FZ754" s="30"/>
      <c r="GA754" s="30"/>
      <c r="GB754" s="30"/>
      <c r="GC754" s="30"/>
      <c r="GD754" s="30"/>
      <c r="GE754" s="30"/>
      <c r="GF754" s="30"/>
      <c r="GG754" s="30"/>
      <c r="GH754" s="30"/>
      <c r="GI754" s="30"/>
      <c r="GJ754" s="30"/>
      <c r="GK754" s="30"/>
      <c r="GL754" s="30"/>
      <c r="GM754" s="30"/>
      <c r="GN754" s="30"/>
      <c r="GO754" s="30"/>
      <c r="GP754" s="30"/>
      <c r="GQ754" s="30"/>
      <c r="GR754" s="30"/>
      <c r="GS754" s="30"/>
      <c r="GT754" s="30"/>
      <c r="GU754" s="30"/>
      <c r="GV754" s="30"/>
      <c r="GW754" s="30"/>
      <c r="GX754" s="30"/>
      <c r="GY754" s="30"/>
      <c r="GZ754" s="30"/>
      <c r="HA754" s="30"/>
    </row>
    <row r="755" spans="1:209" s="32" customFormat="1" x14ac:dyDescent="0.25">
      <c r="A755" s="105"/>
      <c r="B755" s="113"/>
      <c r="C755" s="114"/>
      <c r="D755" s="19"/>
      <c r="E755" s="19"/>
      <c r="F755" s="19"/>
      <c r="G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30"/>
      <c r="BQ755" s="30"/>
      <c r="BR755" s="30"/>
      <c r="BS755" s="30"/>
      <c r="BT755" s="30"/>
      <c r="BU755" s="30"/>
      <c r="BV755" s="30"/>
      <c r="BW755" s="30"/>
      <c r="BX755" s="30"/>
      <c r="BY755" s="30"/>
      <c r="BZ755" s="30"/>
      <c r="CA755" s="30"/>
      <c r="CB755" s="30"/>
      <c r="CC755" s="30"/>
      <c r="CD755" s="30"/>
      <c r="CE755" s="30"/>
      <c r="CF755" s="30"/>
      <c r="CG755" s="30"/>
      <c r="CH755" s="30"/>
      <c r="CI755" s="30"/>
      <c r="CJ755" s="30"/>
      <c r="CK755" s="30"/>
      <c r="CL755" s="30"/>
      <c r="CM755" s="30"/>
      <c r="CN755" s="30"/>
      <c r="CO755" s="30"/>
      <c r="CP755" s="30"/>
      <c r="CQ755" s="30"/>
      <c r="CR755" s="30"/>
      <c r="CS755" s="30"/>
      <c r="CT755" s="30"/>
      <c r="CU755" s="30"/>
      <c r="CV755" s="30"/>
      <c r="CW755" s="30"/>
      <c r="CX755" s="30"/>
      <c r="CY755" s="30"/>
      <c r="CZ755" s="30"/>
      <c r="DA755" s="30"/>
      <c r="DB755" s="30"/>
      <c r="DC755" s="30"/>
      <c r="DD755" s="30"/>
      <c r="DE755" s="30"/>
      <c r="DF755" s="30"/>
      <c r="DG755" s="30"/>
      <c r="DH755" s="30"/>
      <c r="DI755" s="30"/>
      <c r="DJ755" s="30"/>
      <c r="DK755" s="30"/>
      <c r="DL755" s="30"/>
      <c r="DM755" s="30"/>
      <c r="DN755" s="30"/>
      <c r="DO755" s="30"/>
      <c r="DP755" s="30"/>
      <c r="DQ755" s="30"/>
      <c r="DR755" s="30"/>
      <c r="DS755" s="30"/>
      <c r="DT755" s="30"/>
      <c r="DU755" s="30"/>
      <c r="DV755" s="30"/>
      <c r="DW755" s="30"/>
      <c r="DX755" s="30"/>
      <c r="DY755" s="30"/>
      <c r="DZ755" s="30"/>
      <c r="EA755" s="30"/>
      <c r="EB755" s="30"/>
      <c r="EC755" s="30"/>
      <c r="ED755" s="30"/>
      <c r="EE755" s="30"/>
      <c r="EF755" s="30"/>
      <c r="EG755" s="30"/>
      <c r="EH755" s="30"/>
      <c r="EI755" s="30"/>
      <c r="EJ755" s="30"/>
      <c r="EK755" s="30"/>
      <c r="EL755" s="30"/>
      <c r="EM755" s="30"/>
      <c r="EN755" s="30"/>
      <c r="EO755" s="30"/>
      <c r="EP755" s="30"/>
      <c r="EQ755" s="30"/>
      <c r="ER755" s="30"/>
      <c r="ES755" s="30"/>
      <c r="ET755" s="30"/>
      <c r="EU755" s="30"/>
      <c r="EV755" s="30"/>
      <c r="EW755" s="30"/>
      <c r="EX755" s="30"/>
      <c r="EY755" s="30"/>
      <c r="EZ755" s="30"/>
      <c r="FA755" s="30"/>
      <c r="FB755" s="30"/>
      <c r="FC755" s="30"/>
      <c r="FD755" s="30"/>
      <c r="FE755" s="30"/>
      <c r="FF755" s="30"/>
      <c r="FG755" s="30"/>
      <c r="FH755" s="30"/>
      <c r="FI755" s="30"/>
      <c r="FJ755" s="30"/>
      <c r="FK755" s="30"/>
      <c r="FL755" s="30"/>
      <c r="FM755" s="30"/>
      <c r="FN755" s="30"/>
      <c r="FO755" s="30"/>
      <c r="FP755" s="30"/>
      <c r="FQ755" s="30"/>
      <c r="FR755" s="30"/>
      <c r="FS755" s="30"/>
      <c r="FT755" s="30"/>
      <c r="FU755" s="30"/>
      <c r="FV755" s="30"/>
      <c r="FW755" s="30"/>
      <c r="FX755" s="30"/>
      <c r="FY755" s="30"/>
      <c r="FZ755" s="30"/>
      <c r="GA755" s="30"/>
      <c r="GB755" s="30"/>
      <c r="GC755" s="30"/>
      <c r="GD755" s="30"/>
      <c r="GE755" s="30"/>
      <c r="GF755" s="30"/>
      <c r="GG755" s="30"/>
      <c r="GH755" s="30"/>
      <c r="GI755" s="30"/>
      <c r="GJ755" s="30"/>
      <c r="GK755" s="30"/>
      <c r="GL755" s="30"/>
      <c r="GM755" s="30"/>
      <c r="GN755" s="30"/>
      <c r="GO755" s="30"/>
      <c r="GP755" s="30"/>
      <c r="GQ755" s="30"/>
      <c r="GR755" s="30"/>
      <c r="GS755" s="30"/>
      <c r="GT755" s="30"/>
      <c r="GU755" s="30"/>
      <c r="GV755" s="30"/>
      <c r="GW755" s="30"/>
      <c r="GX755" s="30"/>
      <c r="GY755" s="30"/>
      <c r="GZ755" s="30"/>
      <c r="HA755" s="30"/>
    </row>
    <row r="756" spans="1:209" s="32" customFormat="1" x14ac:dyDescent="0.25">
      <c r="A756" s="105"/>
      <c r="B756" s="113"/>
      <c r="C756" s="114"/>
      <c r="D756" s="19"/>
      <c r="E756" s="19"/>
      <c r="F756" s="19"/>
      <c r="G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30"/>
      <c r="BQ756" s="30"/>
      <c r="BR756" s="30"/>
      <c r="BS756" s="30"/>
      <c r="BT756" s="30"/>
      <c r="BU756" s="30"/>
      <c r="BV756" s="30"/>
      <c r="BW756" s="30"/>
      <c r="BX756" s="30"/>
      <c r="BY756" s="30"/>
      <c r="BZ756" s="30"/>
      <c r="CA756" s="30"/>
      <c r="CB756" s="30"/>
      <c r="CC756" s="30"/>
      <c r="CD756" s="30"/>
      <c r="CE756" s="30"/>
      <c r="CF756" s="30"/>
      <c r="CG756" s="30"/>
      <c r="CH756" s="30"/>
      <c r="CI756" s="30"/>
      <c r="CJ756" s="30"/>
      <c r="CK756" s="30"/>
      <c r="CL756" s="30"/>
      <c r="CM756" s="30"/>
      <c r="CN756" s="30"/>
      <c r="CO756" s="30"/>
      <c r="CP756" s="30"/>
      <c r="CQ756" s="30"/>
      <c r="CR756" s="30"/>
      <c r="CS756" s="30"/>
      <c r="CT756" s="30"/>
      <c r="CU756" s="30"/>
      <c r="CV756" s="30"/>
      <c r="CW756" s="30"/>
      <c r="CX756" s="30"/>
      <c r="CY756" s="30"/>
      <c r="CZ756" s="30"/>
      <c r="DA756" s="30"/>
      <c r="DB756" s="30"/>
      <c r="DC756" s="30"/>
      <c r="DD756" s="30"/>
      <c r="DE756" s="30"/>
      <c r="DF756" s="30"/>
      <c r="DG756" s="30"/>
      <c r="DH756" s="30"/>
      <c r="DI756" s="30"/>
      <c r="DJ756" s="30"/>
      <c r="DK756" s="30"/>
      <c r="DL756" s="30"/>
      <c r="DM756" s="30"/>
      <c r="DN756" s="30"/>
      <c r="DO756" s="30"/>
      <c r="DP756" s="30"/>
      <c r="DQ756" s="30"/>
      <c r="DR756" s="30"/>
      <c r="DS756" s="30"/>
      <c r="DT756" s="30"/>
      <c r="DU756" s="30"/>
      <c r="DV756" s="30"/>
      <c r="DW756" s="30"/>
      <c r="DX756" s="30"/>
      <c r="DY756" s="30"/>
      <c r="DZ756" s="30"/>
      <c r="EA756" s="30"/>
      <c r="EB756" s="30"/>
      <c r="EC756" s="30"/>
      <c r="ED756" s="30"/>
      <c r="EE756" s="30"/>
      <c r="EF756" s="30"/>
      <c r="EG756" s="30"/>
      <c r="EH756" s="30"/>
      <c r="EI756" s="30"/>
      <c r="EJ756" s="30"/>
      <c r="EK756" s="30"/>
      <c r="EL756" s="30"/>
      <c r="EM756" s="30"/>
      <c r="EN756" s="30"/>
      <c r="EO756" s="30"/>
      <c r="EP756" s="30"/>
      <c r="EQ756" s="30"/>
      <c r="ER756" s="30"/>
      <c r="ES756" s="30"/>
      <c r="ET756" s="30"/>
      <c r="EU756" s="30"/>
      <c r="EV756" s="30"/>
      <c r="EW756" s="30"/>
      <c r="EX756" s="30"/>
      <c r="EY756" s="30"/>
      <c r="EZ756" s="30"/>
      <c r="FA756" s="30"/>
      <c r="FB756" s="30"/>
      <c r="FC756" s="30"/>
      <c r="FD756" s="30"/>
      <c r="FE756" s="30"/>
      <c r="FF756" s="30"/>
      <c r="FG756" s="30"/>
      <c r="FH756" s="30"/>
      <c r="FI756" s="30"/>
      <c r="FJ756" s="30"/>
      <c r="FK756" s="30"/>
      <c r="FL756" s="30"/>
      <c r="FM756" s="30"/>
      <c r="FN756" s="30"/>
      <c r="FO756" s="30"/>
      <c r="FP756" s="30"/>
      <c r="FQ756" s="30"/>
      <c r="FR756" s="30"/>
      <c r="FS756" s="30"/>
      <c r="FT756" s="30"/>
      <c r="FU756" s="30"/>
      <c r="FV756" s="30"/>
      <c r="FW756" s="30"/>
      <c r="FX756" s="30"/>
      <c r="FY756" s="30"/>
      <c r="FZ756" s="30"/>
      <c r="GA756" s="30"/>
      <c r="GB756" s="30"/>
      <c r="GC756" s="30"/>
      <c r="GD756" s="30"/>
      <c r="GE756" s="30"/>
      <c r="GF756" s="30"/>
      <c r="GG756" s="30"/>
      <c r="GH756" s="30"/>
      <c r="GI756" s="30"/>
      <c r="GJ756" s="30"/>
      <c r="GK756" s="30"/>
      <c r="GL756" s="30"/>
      <c r="GM756" s="30"/>
      <c r="GN756" s="30"/>
      <c r="GO756" s="30"/>
      <c r="GP756" s="30"/>
      <c r="GQ756" s="30"/>
      <c r="GR756" s="30"/>
      <c r="GS756" s="30"/>
      <c r="GT756" s="30"/>
      <c r="GU756" s="30"/>
      <c r="GV756" s="30"/>
      <c r="GW756" s="30"/>
      <c r="GX756" s="30"/>
      <c r="GY756" s="30"/>
      <c r="GZ756" s="30"/>
      <c r="HA756" s="30"/>
    </row>
    <row r="757" spans="1:209" s="32" customFormat="1" x14ac:dyDescent="0.25">
      <c r="A757" s="105"/>
      <c r="B757" s="113"/>
      <c r="C757" s="114"/>
      <c r="D757" s="19"/>
      <c r="E757" s="19"/>
      <c r="F757" s="19"/>
      <c r="G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30"/>
      <c r="BQ757" s="30"/>
      <c r="BR757" s="30"/>
      <c r="BS757" s="30"/>
      <c r="BT757" s="30"/>
      <c r="BU757" s="30"/>
      <c r="BV757" s="30"/>
      <c r="BW757" s="30"/>
      <c r="BX757" s="30"/>
      <c r="BY757" s="30"/>
      <c r="BZ757" s="30"/>
      <c r="CA757" s="30"/>
      <c r="CB757" s="30"/>
      <c r="CC757" s="30"/>
      <c r="CD757" s="30"/>
      <c r="CE757" s="30"/>
      <c r="CF757" s="30"/>
      <c r="CG757" s="30"/>
      <c r="CH757" s="30"/>
      <c r="CI757" s="30"/>
      <c r="CJ757" s="30"/>
      <c r="CK757" s="30"/>
      <c r="CL757" s="30"/>
      <c r="CM757" s="30"/>
      <c r="CN757" s="30"/>
      <c r="CO757" s="30"/>
      <c r="CP757" s="30"/>
      <c r="CQ757" s="30"/>
      <c r="CR757" s="30"/>
      <c r="CS757" s="30"/>
      <c r="CT757" s="30"/>
      <c r="CU757" s="30"/>
      <c r="CV757" s="30"/>
      <c r="CW757" s="30"/>
      <c r="CX757" s="30"/>
      <c r="CY757" s="30"/>
      <c r="CZ757" s="30"/>
      <c r="DA757" s="30"/>
      <c r="DB757" s="30"/>
      <c r="DC757" s="30"/>
      <c r="DD757" s="30"/>
      <c r="DE757" s="30"/>
      <c r="DF757" s="30"/>
      <c r="DG757" s="30"/>
      <c r="DH757" s="30"/>
      <c r="DI757" s="30"/>
      <c r="DJ757" s="30"/>
      <c r="DK757" s="30"/>
      <c r="DL757" s="30"/>
      <c r="DM757" s="30"/>
      <c r="DN757" s="30"/>
      <c r="DO757" s="30"/>
      <c r="DP757" s="30"/>
      <c r="DQ757" s="30"/>
      <c r="DR757" s="30"/>
      <c r="DS757" s="30"/>
      <c r="DT757" s="30"/>
      <c r="DU757" s="30"/>
      <c r="DV757" s="30"/>
      <c r="DW757" s="30"/>
      <c r="DX757" s="30"/>
      <c r="DY757" s="30"/>
      <c r="DZ757" s="30"/>
      <c r="EA757" s="30"/>
      <c r="EB757" s="30"/>
      <c r="EC757" s="30"/>
      <c r="ED757" s="30"/>
      <c r="EE757" s="30"/>
      <c r="EF757" s="30"/>
      <c r="EG757" s="30"/>
      <c r="EH757" s="30"/>
      <c r="EI757" s="30"/>
      <c r="EJ757" s="30"/>
      <c r="EK757" s="30"/>
      <c r="EL757" s="30"/>
      <c r="EM757" s="30"/>
      <c r="EN757" s="30"/>
      <c r="EO757" s="30"/>
      <c r="EP757" s="30"/>
      <c r="EQ757" s="30"/>
      <c r="ER757" s="30"/>
      <c r="ES757" s="30"/>
      <c r="ET757" s="30"/>
      <c r="EU757" s="30"/>
      <c r="EV757" s="30"/>
      <c r="EW757" s="30"/>
      <c r="EX757" s="30"/>
      <c r="EY757" s="30"/>
      <c r="EZ757" s="30"/>
      <c r="FA757" s="30"/>
      <c r="FB757" s="30"/>
      <c r="FC757" s="30"/>
      <c r="FD757" s="30"/>
      <c r="FE757" s="30"/>
      <c r="FF757" s="30"/>
      <c r="FG757" s="30"/>
      <c r="FH757" s="30"/>
      <c r="FI757" s="30"/>
      <c r="FJ757" s="30"/>
      <c r="FK757" s="30"/>
      <c r="FL757" s="30"/>
      <c r="FM757" s="30"/>
      <c r="FN757" s="30"/>
      <c r="FO757" s="30"/>
      <c r="FP757" s="30"/>
      <c r="FQ757" s="30"/>
      <c r="FR757" s="30"/>
      <c r="FS757" s="30"/>
      <c r="FT757" s="30"/>
      <c r="FU757" s="30"/>
      <c r="FV757" s="30"/>
      <c r="FW757" s="30"/>
      <c r="FX757" s="30"/>
      <c r="FY757" s="30"/>
      <c r="FZ757" s="30"/>
      <c r="GA757" s="30"/>
      <c r="GB757" s="30"/>
      <c r="GC757" s="30"/>
      <c r="GD757" s="30"/>
      <c r="GE757" s="30"/>
      <c r="GF757" s="30"/>
      <c r="GG757" s="30"/>
      <c r="GH757" s="30"/>
      <c r="GI757" s="30"/>
      <c r="GJ757" s="30"/>
      <c r="GK757" s="30"/>
      <c r="GL757" s="30"/>
      <c r="GM757" s="30"/>
      <c r="GN757" s="30"/>
      <c r="GO757" s="30"/>
      <c r="GP757" s="30"/>
      <c r="GQ757" s="30"/>
      <c r="GR757" s="30"/>
      <c r="GS757" s="30"/>
      <c r="GT757" s="30"/>
      <c r="GU757" s="30"/>
      <c r="GV757" s="30"/>
      <c r="GW757" s="30"/>
      <c r="GX757" s="30"/>
      <c r="GY757" s="30"/>
      <c r="GZ757" s="30"/>
      <c r="HA757" s="30"/>
    </row>
    <row r="758" spans="1:209" s="32" customFormat="1" x14ac:dyDescent="0.25">
      <c r="A758" s="105"/>
      <c r="B758" s="113"/>
      <c r="C758" s="114"/>
      <c r="D758" s="19"/>
      <c r="E758" s="19"/>
      <c r="F758" s="19"/>
      <c r="G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30"/>
      <c r="BQ758" s="30"/>
      <c r="BR758" s="30"/>
      <c r="BS758" s="30"/>
      <c r="BT758" s="30"/>
      <c r="BU758" s="30"/>
      <c r="BV758" s="30"/>
      <c r="BW758" s="30"/>
      <c r="BX758" s="30"/>
      <c r="BY758" s="30"/>
      <c r="BZ758" s="30"/>
      <c r="CA758" s="30"/>
      <c r="CB758" s="30"/>
      <c r="CC758" s="30"/>
      <c r="CD758" s="30"/>
      <c r="CE758" s="30"/>
      <c r="CF758" s="30"/>
      <c r="CG758" s="30"/>
      <c r="CH758" s="30"/>
      <c r="CI758" s="30"/>
      <c r="CJ758" s="30"/>
      <c r="CK758" s="30"/>
      <c r="CL758" s="30"/>
      <c r="CM758" s="30"/>
      <c r="CN758" s="30"/>
      <c r="CO758" s="30"/>
      <c r="CP758" s="30"/>
      <c r="CQ758" s="30"/>
      <c r="CR758" s="30"/>
      <c r="CS758" s="30"/>
      <c r="CT758" s="30"/>
      <c r="CU758" s="30"/>
      <c r="CV758" s="30"/>
      <c r="CW758" s="30"/>
      <c r="CX758" s="30"/>
      <c r="CY758" s="30"/>
      <c r="CZ758" s="30"/>
      <c r="DA758" s="30"/>
      <c r="DB758" s="30"/>
      <c r="DC758" s="30"/>
      <c r="DD758" s="30"/>
      <c r="DE758" s="30"/>
      <c r="DF758" s="30"/>
      <c r="DG758" s="30"/>
      <c r="DH758" s="30"/>
      <c r="DI758" s="30"/>
      <c r="DJ758" s="30"/>
      <c r="DK758" s="30"/>
      <c r="DL758" s="30"/>
      <c r="DM758" s="30"/>
      <c r="DN758" s="30"/>
      <c r="DO758" s="30"/>
      <c r="DP758" s="30"/>
      <c r="DQ758" s="30"/>
      <c r="DR758" s="30"/>
      <c r="DS758" s="30"/>
      <c r="DT758" s="30"/>
      <c r="DU758" s="30"/>
      <c r="DV758" s="30"/>
      <c r="DW758" s="30"/>
      <c r="DX758" s="30"/>
      <c r="DY758" s="30"/>
      <c r="DZ758" s="30"/>
      <c r="EA758" s="30"/>
      <c r="EB758" s="30"/>
      <c r="EC758" s="30"/>
      <c r="ED758" s="30"/>
      <c r="EE758" s="30"/>
      <c r="EF758" s="30"/>
      <c r="EG758" s="30"/>
      <c r="EH758" s="30"/>
      <c r="EI758" s="30"/>
      <c r="EJ758" s="30"/>
      <c r="EK758" s="30"/>
      <c r="EL758" s="30"/>
      <c r="EM758" s="30"/>
      <c r="EN758" s="30"/>
      <c r="EO758" s="30"/>
      <c r="EP758" s="30"/>
      <c r="EQ758" s="30"/>
      <c r="ER758" s="30"/>
      <c r="ES758" s="30"/>
      <c r="ET758" s="30"/>
      <c r="EU758" s="30"/>
      <c r="EV758" s="30"/>
      <c r="EW758" s="30"/>
      <c r="EX758" s="30"/>
      <c r="EY758" s="30"/>
      <c r="EZ758" s="30"/>
      <c r="FA758" s="30"/>
      <c r="FB758" s="30"/>
      <c r="FC758" s="30"/>
      <c r="FD758" s="30"/>
      <c r="FE758" s="30"/>
      <c r="FF758" s="30"/>
      <c r="FG758" s="30"/>
      <c r="FH758" s="30"/>
      <c r="FI758" s="30"/>
      <c r="FJ758" s="30"/>
      <c r="FK758" s="30"/>
      <c r="FL758" s="30"/>
      <c r="FM758" s="30"/>
      <c r="FN758" s="30"/>
      <c r="FO758" s="30"/>
      <c r="FP758" s="30"/>
      <c r="FQ758" s="30"/>
      <c r="FR758" s="30"/>
      <c r="FS758" s="30"/>
      <c r="FT758" s="30"/>
      <c r="FU758" s="30"/>
      <c r="FV758" s="30"/>
      <c r="FW758" s="30"/>
      <c r="FX758" s="30"/>
      <c r="FY758" s="30"/>
      <c r="FZ758" s="30"/>
      <c r="GA758" s="30"/>
      <c r="GB758" s="30"/>
      <c r="GC758" s="30"/>
      <c r="GD758" s="30"/>
      <c r="GE758" s="30"/>
      <c r="GF758" s="30"/>
      <c r="GG758" s="30"/>
      <c r="GH758" s="30"/>
      <c r="GI758" s="30"/>
      <c r="GJ758" s="30"/>
      <c r="GK758" s="30"/>
      <c r="GL758" s="30"/>
      <c r="GM758" s="30"/>
      <c r="GN758" s="30"/>
      <c r="GO758" s="30"/>
      <c r="GP758" s="30"/>
      <c r="GQ758" s="30"/>
      <c r="GR758" s="30"/>
      <c r="GS758" s="30"/>
      <c r="GT758" s="30"/>
      <c r="GU758" s="30"/>
      <c r="GV758" s="30"/>
      <c r="GW758" s="30"/>
      <c r="GX758" s="30"/>
      <c r="GY758" s="30"/>
      <c r="GZ758" s="30"/>
      <c r="HA758" s="30"/>
    </row>
    <row r="759" spans="1:209" s="32" customFormat="1" x14ac:dyDescent="0.25">
      <c r="A759" s="105"/>
      <c r="B759" s="113"/>
      <c r="C759" s="114"/>
      <c r="D759" s="19"/>
      <c r="E759" s="19"/>
      <c r="F759" s="19"/>
      <c r="G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30"/>
      <c r="BQ759" s="30"/>
      <c r="BR759" s="30"/>
      <c r="BS759" s="30"/>
      <c r="BT759" s="30"/>
      <c r="BU759" s="30"/>
      <c r="BV759" s="30"/>
      <c r="BW759" s="30"/>
      <c r="BX759" s="30"/>
      <c r="BY759" s="30"/>
      <c r="BZ759" s="30"/>
      <c r="CA759" s="30"/>
      <c r="CB759" s="30"/>
      <c r="CC759" s="30"/>
      <c r="CD759" s="30"/>
      <c r="CE759" s="30"/>
      <c r="CF759" s="30"/>
      <c r="CG759" s="30"/>
      <c r="CH759" s="30"/>
      <c r="CI759" s="30"/>
      <c r="CJ759" s="30"/>
      <c r="CK759" s="30"/>
      <c r="CL759" s="30"/>
      <c r="CM759" s="30"/>
      <c r="CN759" s="30"/>
      <c r="CO759" s="30"/>
      <c r="CP759" s="30"/>
      <c r="CQ759" s="30"/>
      <c r="CR759" s="30"/>
      <c r="CS759" s="30"/>
      <c r="CT759" s="30"/>
      <c r="CU759" s="30"/>
      <c r="CV759" s="30"/>
      <c r="CW759" s="30"/>
      <c r="CX759" s="30"/>
      <c r="CY759" s="30"/>
      <c r="CZ759" s="30"/>
      <c r="DA759" s="30"/>
      <c r="DB759" s="30"/>
      <c r="DC759" s="30"/>
      <c r="DD759" s="30"/>
      <c r="DE759" s="30"/>
      <c r="DF759" s="30"/>
      <c r="DG759" s="30"/>
      <c r="DH759" s="30"/>
      <c r="DI759" s="30"/>
      <c r="DJ759" s="30"/>
      <c r="DK759" s="30"/>
      <c r="DL759" s="30"/>
      <c r="DM759" s="30"/>
      <c r="DN759" s="30"/>
      <c r="DO759" s="30"/>
      <c r="DP759" s="30"/>
      <c r="DQ759" s="30"/>
      <c r="DR759" s="30"/>
      <c r="DS759" s="30"/>
      <c r="DT759" s="30"/>
      <c r="DU759" s="30"/>
      <c r="DV759" s="30"/>
      <c r="DW759" s="30"/>
      <c r="DX759" s="30"/>
      <c r="DY759" s="30"/>
      <c r="DZ759" s="30"/>
      <c r="EA759" s="30"/>
      <c r="EB759" s="30"/>
      <c r="EC759" s="30"/>
      <c r="ED759" s="30"/>
      <c r="EE759" s="30"/>
      <c r="EF759" s="30"/>
      <c r="EG759" s="30"/>
      <c r="EH759" s="30"/>
      <c r="EI759" s="30"/>
      <c r="EJ759" s="30"/>
      <c r="EK759" s="30"/>
      <c r="EL759" s="30"/>
      <c r="EM759" s="30"/>
      <c r="EN759" s="30"/>
      <c r="EO759" s="30"/>
      <c r="EP759" s="30"/>
      <c r="EQ759" s="30"/>
      <c r="ER759" s="30"/>
      <c r="ES759" s="30"/>
      <c r="ET759" s="30"/>
      <c r="EU759" s="30"/>
      <c r="EV759" s="30"/>
      <c r="EW759" s="30"/>
      <c r="EX759" s="30"/>
      <c r="EY759" s="30"/>
      <c r="EZ759" s="30"/>
      <c r="FA759" s="30"/>
      <c r="FB759" s="30"/>
      <c r="FC759" s="30"/>
      <c r="FD759" s="30"/>
      <c r="FE759" s="30"/>
      <c r="FF759" s="30"/>
      <c r="FG759" s="30"/>
      <c r="FH759" s="30"/>
      <c r="FI759" s="30"/>
      <c r="FJ759" s="30"/>
      <c r="FK759" s="30"/>
      <c r="FL759" s="30"/>
      <c r="FM759" s="30"/>
      <c r="FN759" s="30"/>
      <c r="FO759" s="30"/>
      <c r="FP759" s="30"/>
      <c r="FQ759" s="30"/>
      <c r="FR759" s="30"/>
      <c r="FS759" s="30"/>
      <c r="FT759" s="30"/>
      <c r="FU759" s="30"/>
      <c r="FV759" s="30"/>
      <c r="FW759" s="30"/>
      <c r="FX759" s="30"/>
      <c r="FY759" s="30"/>
      <c r="FZ759" s="30"/>
      <c r="GA759" s="30"/>
      <c r="GB759" s="30"/>
      <c r="GC759" s="30"/>
      <c r="GD759" s="30"/>
      <c r="GE759" s="30"/>
      <c r="GF759" s="30"/>
      <c r="GG759" s="30"/>
      <c r="GH759" s="30"/>
      <c r="GI759" s="30"/>
      <c r="GJ759" s="30"/>
      <c r="GK759" s="30"/>
      <c r="GL759" s="30"/>
      <c r="GM759" s="30"/>
      <c r="GN759" s="30"/>
      <c r="GO759" s="30"/>
      <c r="GP759" s="30"/>
      <c r="GQ759" s="30"/>
      <c r="GR759" s="30"/>
      <c r="GS759" s="30"/>
      <c r="GT759" s="30"/>
      <c r="GU759" s="30"/>
      <c r="GV759" s="30"/>
      <c r="GW759" s="30"/>
      <c r="GX759" s="30"/>
      <c r="GY759" s="30"/>
      <c r="GZ759" s="30"/>
      <c r="HA759" s="30"/>
    </row>
    <row r="760" spans="1:209" s="32" customFormat="1" x14ac:dyDescent="0.25">
      <c r="A760" s="105"/>
      <c r="B760" s="113"/>
      <c r="C760" s="114"/>
      <c r="D760" s="19"/>
      <c r="E760" s="19"/>
      <c r="F760" s="19"/>
      <c r="G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30"/>
      <c r="BQ760" s="30"/>
      <c r="BR760" s="30"/>
      <c r="BS760" s="30"/>
      <c r="BT760" s="30"/>
      <c r="BU760" s="30"/>
      <c r="BV760" s="30"/>
      <c r="BW760" s="30"/>
      <c r="BX760" s="30"/>
      <c r="BY760" s="30"/>
      <c r="BZ760" s="30"/>
      <c r="CA760" s="30"/>
      <c r="CB760" s="30"/>
      <c r="CC760" s="30"/>
      <c r="CD760" s="30"/>
      <c r="CE760" s="30"/>
      <c r="CF760" s="30"/>
      <c r="CG760" s="30"/>
      <c r="CH760" s="30"/>
      <c r="CI760" s="30"/>
      <c r="CJ760" s="30"/>
      <c r="CK760" s="30"/>
      <c r="CL760" s="30"/>
      <c r="CM760" s="30"/>
      <c r="CN760" s="30"/>
      <c r="CO760" s="30"/>
      <c r="CP760" s="30"/>
      <c r="CQ760" s="30"/>
      <c r="CR760" s="30"/>
      <c r="CS760" s="30"/>
      <c r="CT760" s="30"/>
      <c r="CU760" s="30"/>
      <c r="CV760" s="30"/>
      <c r="CW760" s="30"/>
      <c r="CX760" s="30"/>
      <c r="CY760" s="30"/>
      <c r="CZ760" s="30"/>
      <c r="DA760" s="30"/>
      <c r="DB760" s="30"/>
      <c r="DC760" s="30"/>
      <c r="DD760" s="30"/>
      <c r="DE760" s="30"/>
      <c r="DF760" s="30"/>
      <c r="DG760" s="30"/>
      <c r="DH760" s="30"/>
      <c r="DI760" s="30"/>
      <c r="DJ760" s="30"/>
      <c r="DK760" s="30"/>
      <c r="DL760" s="30"/>
      <c r="DM760" s="30"/>
      <c r="DN760" s="30"/>
      <c r="DO760" s="30"/>
      <c r="DP760" s="30"/>
      <c r="DQ760" s="30"/>
      <c r="DR760" s="30"/>
      <c r="DS760" s="30"/>
      <c r="DT760" s="30"/>
      <c r="DU760" s="30"/>
      <c r="DV760" s="30"/>
      <c r="DW760" s="30"/>
      <c r="DX760" s="30"/>
      <c r="DY760" s="30"/>
      <c r="DZ760" s="30"/>
      <c r="EA760" s="30"/>
      <c r="EB760" s="30"/>
      <c r="EC760" s="30"/>
      <c r="ED760" s="30"/>
      <c r="EE760" s="30"/>
      <c r="EF760" s="30"/>
      <c r="EG760" s="30"/>
      <c r="EH760" s="30"/>
      <c r="EI760" s="30"/>
      <c r="EJ760" s="30"/>
      <c r="EK760" s="30"/>
      <c r="EL760" s="30"/>
      <c r="EM760" s="30"/>
      <c r="EN760" s="30"/>
      <c r="EO760" s="30"/>
      <c r="EP760" s="30"/>
      <c r="EQ760" s="30"/>
      <c r="ER760" s="30"/>
      <c r="ES760" s="30"/>
      <c r="ET760" s="30"/>
      <c r="EU760" s="30"/>
      <c r="EV760" s="30"/>
      <c r="EW760" s="30"/>
      <c r="EX760" s="30"/>
      <c r="EY760" s="30"/>
      <c r="EZ760" s="30"/>
      <c r="FA760" s="30"/>
      <c r="FB760" s="30"/>
      <c r="FC760" s="30"/>
      <c r="FD760" s="30"/>
      <c r="FE760" s="30"/>
      <c r="FF760" s="30"/>
      <c r="FG760" s="30"/>
      <c r="FH760" s="30"/>
      <c r="FI760" s="30"/>
      <c r="FJ760" s="30"/>
      <c r="FK760" s="30"/>
      <c r="FL760" s="30"/>
      <c r="FM760" s="30"/>
      <c r="FN760" s="30"/>
      <c r="FO760" s="30"/>
      <c r="FP760" s="30"/>
      <c r="FQ760" s="30"/>
      <c r="FR760" s="30"/>
      <c r="FS760" s="30"/>
      <c r="FT760" s="30"/>
      <c r="FU760" s="30"/>
      <c r="FV760" s="30"/>
      <c r="FW760" s="30"/>
      <c r="FX760" s="30"/>
      <c r="FY760" s="30"/>
      <c r="FZ760" s="30"/>
      <c r="GA760" s="30"/>
      <c r="GB760" s="30"/>
      <c r="GC760" s="30"/>
      <c r="GD760" s="30"/>
      <c r="GE760" s="30"/>
      <c r="GF760" s="30"/>
      <c r="GG760" s="30"/>
      <c r="GH760" s="30"/>
      <c r="GI760" s="30"/>
      <c r="GJ760" s="30"/>
      <c r="GK760" s="30"/>
      <c r="GL760" s="30"/>
      <c r="GM760" s="30"/>
      <c r="GN760" s="30"/>
      <c r="GO760" s="30"/>
      <c r="GP760" s="30"/>
      <c r="GQ760" s="30"/>
      <c r="GR760" s="30"/>
      <c r="GS760" s="30"/>
      <c r="GT760" s="30"/>
      <c r="GU760" s="30"/>
      <c r="GV760" s="30"/>
      <c r="GW760" s="30"/>
      <c r="GX760" s="30"/>
      <c r="GY760" s="30"/>
      <c r="GZ760" s="30"/>
      <c r="HA760" s="30"/>
    </row>
    <row r="761" spans="1:209" s="32" customFormat="1" x14ac:dyDescent="0.25">
      <c r="A761" s="105"/>
      <c r="B761" s="113"/>
      <c r="C761" s="114"/>
      <c r="D761" s="19"/>
      <c r="E761" s="19"/>
      <c r="F761" s="19"/>
      <c r="G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30"/>
      <c r="BQ761" s="30"/>
      <c r="BR761" s="30"/>
      <c r="BS761" s="30"/>
      <c r="BT761" s="30"/>
      <c r="BU761" s="30"/>
      <c r="BV761" s="30"/>
      <c r="BW761" s="30"/>
      <c r="BX761" s="30"/>
      <c r="BY761" s="30"/>
      <c r="BZ761" s="30"/>
      <c r="CA761" s="30"/>
      <c r="CB761" s="30"/>
      <c r="CC761" s="30"/>
      <c r="CD761" s="30"/>
      <c r="CE761" s="30"/>
      <c r="CF761" s="30"/>
      <c r="CG761" s="30"/>
      <c r="CH761" s="30"/>
      <c r="CI761" s="30"/>
      <c r="CJ761" s="30"/>
      <c r="CK761" s="30"/>
      <c r="CL761" s="30"/>
      <c r="CM761" s="30"/>
      <c r="CN761" s="30"/>
      <c r="CO761" s="30"/>
      <c r="CP761" s="30"/>
      <c r="CQ761" s="30"/>
      <c r="CR761" s="30"/>
      <c r="CS761" s="30"/>
      <c r="CT761" s="30"/>
      <c r="CU761" s="30"/>
      <c r="CV761" s="30"/>
      <c r="CW761" s="30"/>
      <c r="CX761" s="30"/>
      <c r="CY761" s="30"/>
      <c r="CZ761" s="30"/>
      <c r="DA761" s="30"/>
      <c r="DB761" s="30"/>
      <c r="DC761" s="30"/>
      <c r="DD761" s="30"/>
      <c r="DE761" s="30"/>
      <c r="DF761" s="30"/>
      <c r="DG761" s="30"/>
      <c r="DH761" s="30"/>
      <c r="DI761" s="30"/>
      <c r="DJ761" s="30"/>
      <c r="DK761" s="30"/>
      <c r="DL761" s="30"/>
      <c r="DM761" s="30"/>
      <c r="DN761" s="30"/>
      <c r="DO761" s="30"/>
      <c r="DP761" s="30"/>
      <c r="DQ761" s="30"/>
      <c r="DR761" s="30"/>
      <c r="DS761" s="30"/>
      <c r="DT761" s="30"/>
      <c r="DU761" s="30"/>
      <c r="DV761" s="30"/>
      <c r="DW761" s="30"/>
      <c r="DX761" s="30"/>
      <c r="DY761" s="30"/>
      <c r="DZ761" s="30"/>
      <c r="EA761" s="30"/>
      <c r="EB761" s="30"/>
      <c r="EC761" s="30"/>
      <c r="ED761" s="30"/>
      <c r="EE761" s="30"/>
      <c r="EF761" s="30"/>
      <c r="EG761" s="30"/>
      <c r="EH761" s="30"/>
      <c r="EI761" s="30"/>
      <c r="EJ761" s="30"/>
      <c r="EK761" s="30"/>
      <c r="EL761" s="30"/>
      <c r="EM761" s="30"/>
      <c r="EN761" s="30"/>
      <c r="EO761" s="30"/>
      <c r="EP761" s="30"/>
      <c r="EQ761" s="30"/>
      <c r="ER761" s="30"/>
      <c r="ES761" s="30"/>
      <c r="ET761" s="30"/>
      <c r="EU761" s="30"/>
      <c r="EV761" s="30"/>
      <c r="EW761" s="30"/>
      <c r="EX761" s="30"/>
      <c r="EY761" s="30"/>
      <c r="EZ761" s="30"/>
      <c r="FA761" s="30"/>
      <c r="FB761" s="30"/>
      <c r="FC761" s="30"/>
      <c r="FD761" s="30"/>
      <c r="FE761" s="30"/>
      <c r="FF761" s="30"/>
      <c r="FG761" s="30"/>
      <c r="FH761" s="30"/>
      <c r="FI761" s="30"/>
      <c r="FJ761" s="30"/>
      <c r="FK761" s="30"/>
      <c r="FL761" s="30"/>
      <c r="FM761" s="30"/>
      <c r="FN761" s="30"/>
      <c r="FO761" s="30"/>
      <c r="FP761" s="30"/>
      <c r="FQ761" s="30"/>
      <c r="FR761" s="30"/>
      <c r="FS761" s="30"/>
      <c r="FT761" s="30"/>
      <c r="FU761" s="30"/>
      <c r="FV761" s="30"/>
      <c r="FW761" s="30"/>
      <c r="FX761" s="30"/>
      <c r="FY761" s="30"/>
      <c r="FZ761" s="30"/>
      <c r="GA761" s="30"/>
      <c r="GB761" s="30"/>
      <c r="GC761" s="30"/>
      <c r="GD761" s="30"/>
      <c r="GE761" s="30"/>
      <c r="GF761" s="30"/>
      <c r="GG761" s="30"/>
      <c r="GH761" s="30"/>
      <c r="GI761" s="30"/>
      <c r="GJ761" s="30"/>
      <c r="GK761" s="30"/>
      <c r="GL761" s="30"/>
      <c r="GM761" s="30"/>
      <c r="GN761" s="30"/>
      <c r="GO761" s="30"/>
      <c r="GP761" s="30"/>
      <c r="GQ761" s="30"/>
      <c r="GR761" s="30"/>
      <c r="GS761" s="30"/>
      <c r="GT761" s="30"/>
      <c r="GU761" s="30"/>
      <c r="GV761" s="30"/>
      <c r="GW761" s="30"/>
      <c r="GX761" s="30"/>
      <c r="GY761" s="30"/>
      <c r="GZ761" s="30"/>
      <c r="HA761" s="30"/>
    </row>
    <row r="762" spans="1:209" s="32" customFormat="1" x14ac:dyDescent="0.25">
      <c r="A762" s="105"/>
      <c r="B762" s="113"/>
      <c r="C762" s="114"/>
      <c r="D762" s="19"/>
      <c r="E762" s="19"/>
      <c r="F762" s="19"/>
      <c r="G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30"/>
      <c r="BQ762" s="30"/>
      <c r="BR762" s="30"/>
      <c r="BS762" s="30"/>
      <c r="BT762" s="30"/>
      <c r="BU762" s="30"/>
      <c r="BV762" s="30"/>
      <c r="BW762" s="30"/>
      <c r="BX762" s="30"/>
      <c r="BY762" s="30"/>
      <c r="BZ762" s="30"/>
      <c r="CA762" s="30"/>
      <c r="CB762" s="30"/>
      <c r="CC762" s="30"/>
      <c r="CD762" s="30"/>
      <c r="CE762" s="30"/>
      <c r="CF762" s="30"/>
      <c r="CG762" s="30"/>
      <c r="CH762" s="30"/>
      <c r="CI762" s="30"/>
      <c r="CJ762" s="30"/>
      <c r="CK762" s="30"/>
      <c r="CL762" s="30"/>
      <c r="CM762" s="30"/>
      <c r="CN762" s="30"/>
      <c r="CO762" s="30"/>
      <c r="CP762" s="30"/>
      <c r="CQ762" s="30"/>
      <c r="CR762" s="30"/>
      <c r="CS762" s="30"/>
      <c r="CT762" s="30"/>
      <c r="CU762" s="30"/>
      <c r="CV762" s="30"/>
      <c r="CW762" s="30"/>
      <c r="CX762" s="30"/>
      <c r="CY762" s="30"/>
      <c r="CZ762" s="30"/>
      <c r="DA762" s="30"/>
      <c r="DB762" s="30"/>
      <c r="DC762" s="30"/>
      <c r="DD762" s="30"/>
      <c r="DE762" s="30"/>
      <c r="DF762" s="30"/>
      <c r="DG762" s="30"/>
      <c r="DH762" s="30"/>
      <c r="DI762" s="30"/>
      <c r="DJ762" s="30"/>
      <c r="DK762" s="30"/>
      <c r="DL762" s="30"/>
      <c r="DM762" s="30"/>
      <c r="DN762" s="30"/>
      <c r="DO762" s="30"/>
      <c r="DP762" s="30"/>
      <c r="DQ762" s="30"/>
      <c r="DR762" s="30"/>
      <c r="DS762" s="30"/>
      <c r="DT762" s="30"/>
      <c r="DU762" s="30"/>
      <c r="DV762" s="30"/>
      <c r="DW762" s="30"/>
      <c r="DX762" s="30"/>
      <c r="DY762" s="30"/>
      <c r="DZ762" s="30"/>
      <c r="EA762" s="30"/>
      <c r="EB762" s="30"/>
      <c r="EC762" s="30"/>
      <c r="ED762" s="30"/>
      <c r="EE762" s="30"/>
      <c r="EF762" s="30"/>
      <c r="EG762" s="30"/>
      <c r="EH762" s="30"/>
      <c r="EI762" s="30"/>
      <c r="EJ762" s="30"/>
      <c r="EK762" s="30"/>
      <c r="EL762" s="30"/>
      <c r="EM762" s="30"/>
      <c r="EN762" s="30"/>
      <c r="EO762" s="30"/>
      <c r="EP762" s="30"/>
      <c r="EQ762" s="30"/>
      <c r="ER762" s="30"/>
      <c r="ES762" s="30"/>
      <c r="ET762" s="30"/>
      <c r="EU762" s="30"/>
      <c r="EV762" s="30"/>
      <c r="EW762" s="30"/>
      <c r="EX762" s="30"/>
      <c r="EY762" s="30"/>
      <c r="EZ762" s="30"/>
      <c r="FA762" s="30"/>
      <c r="FB762" s="30"/>
      <c r="FC762" s="30"/>
      <c r="FD762" s="30"/>
      <c r="FE762" s="30"/>
      <c r="FF762" s="30"/>
      <c r="FG762" s="30"/>
      <c r="FH762" s="30"/>
      <c r="FI762" s="30"/>
      <c r="FJ762" s="30"/>
      <c r="FK762" s="30"/>
      <c r="FL762" s="30"/>
      <c r="FM762" s="30"/>
      <c r="FN762" s="30"/>
      <c r="FO762" s="30"/>
      <c r="FP762" s="30"/>
      <c r="FQ762" s="30"/>
      <c r="FR762" s="30"/>
      <c r="FS762" s="30"/>
      <c r="FT762" s="30"/>
      <c r="FU762" s="30"/>
      <c r="FV762" s="30"/>
      <c r="FW762" s="30"/>
      <c r="FX762" s="30"/>
      <c r="FY762" s="30"/>
      <c r="FZ762" s="30"/>
      <c r="GA762" s="30"/>
      <c r="GB762" s="30"/>
      <c r="GC762" s="30"/>
      <c r="GD762" s="30"/>
      <c r="GE762" s="30"/>
      <c r="GF762" s="30"/>
      <c r="GG762" s="30"/>
      <c r="GH762" s="30"/>
      <c r="GI762" s="30"/>
      <c r="GJ762" s="30"/>
      <c r="GK762" s="30"/>
      <c r="GL762" s="30"/>
      <c r="GM762" s="30"/>
      <c r="GN762" s="30"/>
      <c r="GO762" s="30"/>
      <c r="GP762" s="30"/>
      <c r="GQ762" s="30"/>
      <c r="GR762" s="30"/>
      <c r="GS762" s="30"/>
      <c r="GT762" s="30"/>
      <c r="GU762" s="30"/>
      <c r="GV762" s="30"/>
      <c r="GW762" s="30"/>
      <c r="GX762" s="30"/>
      <c r="GY762" s="30"/>
      <c r="GZ762" s="30"/>
      <c r="HA762" s="30"/>
    </row>
    <row r="763" spans="1:209" s="32" customFormat="1" x14ac:dyDescent="0.25">
      <c r="A763" s="105"/>
      <c r="B763" s="113"/>
      <c r="C763" s="114"/>
      <c r="D763" s="19"/>
      <c r="E763" s="19"/>
      <c r="F763" s="19"/>
      <c r="G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30"/>
      <c r="BQ763" s="30"/>
      <c r="BR763" s="30"/>
      <c r="BS763" s="30"/>
      <c r="BT763" s="30"/>
      <c r="BU763" s="30"/>
      <c r="BV763" s="30"/>
      <c r="BW763" s="30"/>
      <c r="BX763" s="30"/>
      <c r="BY763" s="30"/>
      <c r="BZ763" s="30"/>
      <c r="CA763" s="30"/>
      <c r="CB763" s="30"/>
      <c r="CC763" s="30"/>
      <c r="CD763" s="30"/>
      <c r="CE763" s="30"/>
      <c r="CF763" s="30"/>
      <c r="CG763" s="30"/>
      <c r="CH763" s="30"/>
      <c r="CI763" s="30"/>
      <c r="CJ763" s="30"/>
      <c r="CK763" s="30"/>
      <c r="CL763" s="30"/>
      <c r="CM763" s="30"/>
      <c r="CN763" s="30"/>
      <c r="CO763" s="30"/>
      <c r="CP763" s="30"/>
      <c r="CQ763" s="30"/>
      <c r="CR763" s="30"/>
      <c r="CS763" s="30"/>
      <c r="CT763" s="30"/>
      <c r="CU763" s="30"/>
      <c r="CV763" s="30"/>
      <c r="CW763" s="30"/>
      <c r="CX763" s="30"/>
      <c r="CY763" s="30"/>
      <c r="CZ763" s="30"/>
      <c r="DA763" s="30"/>
      <c r="DB763" s="30"/>
      <c r="DC763" s="30"/>
      <c r="DD763" s="30"/>
      <c r="DE763" s="30"/>
      <c r="DF763" s="30"/>
      <c r="DG763" s="30"/>
      <c r="DH763" s="30"/>
      <c r="DI763" s="30"/>
      <c r="DJ763" s="30"/>
      <c r="DK763" s="30"/>
      <c r="DL763" s="30"/>
      <c r="DM763" s="30"/>
      <c r="DN763" s="30"/>
      <c r="DO763" s="30"/>
      <c r="DP763" s="30"/>
      <c r="DQ763" s="30"/>
      <c r="DR763" s="30"/>
      <c r="DS763" s="30"/>
      <c r="DT763" s="30"/>
      <c r="DU763" s="30"/>
      <c r="DV763" s="30"/>
      <c r="DW763" s="30"/>
      <c r="DX763" s="30"/>
      <c r="DY763" s="30"/>
      <c r="DZ763" s="30"/>
      <c r="EA763" s="30"/>
      <c r="EB763" s="30"/>
      <c r="EC763" s="30"/>
      <c r="ED763" s="30"/>
      <c r="EE763" s="30"/>
      <c r="EF763" s="30"/>
      <c r="EG763" s="30"/>
      <c r="EH763" s="30"/>
      <c r="EI763" s="30"/>
      <c r="EJ763" s="30"/>
      <c r="EK763" s="30"/>
      <c r="EL763" s="30"/>
      <c r="EM763" s="30"/>
      <c r="EN763" s="30"/>
      <c r="EO763" s="30"/>
      <c r="EP763" s="30"/>
      <c r="EQ763" s="30"/>
      <c r="ER763" s="30"/>
      <c r="ES763" s="30"/>
      <c r="ET763" s="30"/>
      <c r="EU763" s="30"/>
      <c r="EV763" s="30"/>
      <c r="EW763" s="30"/>
      <c r="EX763" s="30"/>
      <c r="EY763" s="30"/>
      <c r="EZ763" s="30"/>
      <c r="FA763" s="30"/>
      <c r="FB763" s="30"/>
      <c r="FC763" s="30"/>
      <c r="FD763" s="30"/>
      <c r="FE763" s="30"/>
      <c r="FF763" s="30"/>
      <c r="FG763" s="30"/>
      <c r="FH763" s="30"/>
      <c r="FI763" s="30"/>
      <c r="FJ763" s="30"/>
      <c r="FK763" s="30"/>
      <c r="FL763" s="30"/>
      <c r="FM763" s="30"/>
      <c r="FN763" s="30"/>
      <c r="FO763" s="30"/>
      <c r="FP763" s="30"/>
      <c r="FQ763" s="30"/>
      <c r="FR763" s="30"/>
      <c r="FS763" s="30"/>
      <c r="FT763" s="30"/>
      <c r="FU763" s="30"/>
      <c r="FV763" s="30"/>
      <c r="FW763" s="30"/>
      <c r="FX763" s="30"/>
      <c r="FY763" s="30"/>
      <c r="FZ763" s="30"/>
      <c r="GA763" s="30"/>
      <c r="GB763" s="30"/>
      <c r="GC763" s="30"/>
      <c r="GD763" s="30"/>
      <c r="GE763" s="30"/>
      <c r="GF763" s="30"/>
      <c r="GG763" s="30"/>
      <c r="GH763" s="30"/>
      <c r="GI763" s="30"/>
      <c r="GJ763" s="30"/>
      <c r="GK763" s="30"/>
      <c r="GL763" s="30"/>
      <c r="GM763" s="30"/>
      <c r="GN763" s="30"/>
      <c r="GO763" s="30"/>
      <c r="GP763" s="30"/>
      <c r="GQ763" s="30"/>
      <c r="GR763" s="30"/>
      <c r="GS763" s="30"/>
      <c r="GT763" s="30"/>
      <c r="GU763" s="30"/>
      <c r="GV763" s="30"/>
      <c r="GW763" s="30"/>
      <c r="GX763" s="30"/>
      <c r="GY763" s="30"/>
      <c r="GZ763" s="30"/>
      <c r="HA763" s="30"/>
    </row>
    <row r="764" spans="1:209" x14ac:dyDescent="0.25">
      <c r="D764" s="19"/>
      <c r="E764" s="19"/>
      <c r="F764" s="19"/>
    </row>
    <row r="765" spans="1:209" s="32" customFormat="1" x14ac:dyDescent="0.25">
      <c r="A765" s="105"/>
      <c r="B765" s="113"/>
      <c r="C765" s="114"/>
      <c r="D765" s="19"/>
      <c r="E765" s="19"/>
      <c r="F765" s="19"/>
      <c r="G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30"/>
      <c r="BQ765" s="30"/>
      <c r="BR765" s="30"/>
      <c r="BS765" s="30"/>
      <c r="BT765" s="30"/>
      <c r="BU765" s="30"/>
      <c r="BV765" s="30"/>
      <c r="BW765" s="30"/>
      <c r="BX765" s="30"/>
      <c r="BY765" s="30"/>
      <c r="BZ765" s="30"/>
      <c r="CA765" s="30"/>
      <c r="CB765" s="30"/>
      <c r="CC765" s="30"/>
      <c r="CD765" s="30"/>
      <c r="CE765" s="30"/>
      <c r="CF765" s="30"/>
      <c r="CG765" s="30"/>
      <c r="CH765" s="30"/>
      <c r="CI765" s="30"/>
      <c r="CJ765" s="30"/>
      <c r="CK765" s="30"/>
      <c r="CL765" s="30"/>
      <c r="CM765" s="30"/>
      <c r="CN765" s="30"/>
      <c r="CO765" s="30"/>
      <c r="CP765" s="30"/>
      <c r="CQ765" s="30"/>
      <c r="CR765" s="30"/>
      <c r="CS765" s="30"/>
      <c r="CT765" s="30"/>
      <c r="CU765" s="30"/>
      <c r="CV765" s="30"/>
      <c r="CW765" s="30"/>
      <c r="CX765" s="30"/>
      <c r="CY765" s="30"/>
      <c r="CZ765" s="30"/>
      <c r="DA765" s="30"/>
      <c r="DB765" s="30"/>
      <c r="DC765" s="30"/>
      <c r="DD765" s="30"/>
      <c r="DE765" s="30"/>
      <c r="DF765" s="30"/>
      <c r="DG765" s="30"/>
      <c r="DH765" s="30"/>
      <c r="DI765" s="30"/>
      <c r="DJ765" s="30"/>
      <c r="DK765" s="30"/>
      <c r="DL765" s="30"/>
      <c r="DM765" s="30"/>
      <c r="DN765" s="30"/>
      <c r="DO765" s="30"/>
      <c r="DP765" s="30"/>
      <c r="DQ765" s="30"/>
      <c r="DR765" s="30"/>
      <c r="DS765" s="30"/>
      <c r="DT765" s="30"/>
      <c r="DU765" s="30"/>
      <c r="DV765" s="30"/>
      <c r="DW765" s="30"/>
      <c r="DX765" s="30"/>
      <c r="DY765" s="30"/>
      <c r="DZ765" s="30"/>
      <c r="EA765" s="30"/>
      <c r="EB765" s="30"/>
      <c r="EC765" s="30"/>
      <c r="ED765" s="30"/>
      <c r="EE765" s="30"/>
      <c r="EF765" s="30"/>
      <c r="EG765" s="30"/>
      <c r="EH765" s="30"/>
      <c r="EI765" s="30"/>
      <c r="EJ765" s="30"/>
      <c r="EK765" s="30"/>
      <c r="EL765" s="30"/>
      <c r="EM765" s="30"/>
      <c r="EN765" s="30"/>
      <c r="EO765" s="30"/>
      <c r="EP765" s="30"/>
      <c r="EQ765" s="30"/>
      <c r="ER765" s="30"/>
      <c r="ES765" s="30"/>
      <c r="ET765" s="30"/>
      <c r="EU765" s="30"/>
      <c r="EV765" s="30"/>
      <c r="EW765" s="30"/>
      <c r="EX765" s="30"/>
      <c r="EY765" s="30"/>
      <c r="EZ765" s="30"/>
      <c r="FA765" s="30"/>
      <c r="FB765" s="30"/>
      <c r="FC765" s="30"/>
      <c r="FD765" s="30"/>
      <c r="FE765" s="30"/>
      <c r="FF765" s="30"/>
      <c r="FG765" s="30"/>
      <c r="FH765" s="30"/>
      <c r="FI765" s="30"/>
      <c r="FJ765" s="30"/>
      <c r="FK765" s="30"/>
      <c r="FL765" s="30"/>
      <c r="FM765" s="30"/>
      <c r="FN765" s="30"/>
      <c r="FO765" s="30"/>
      <c r="FP765" s="30"/>
      <c r="FQ765" s="30"/>
      <c r="FR765" s="30"/>
      <c r="FS765" s="30"/>
      <c r="FT765" s="30"/>
      <c r="FU765" s="30"/>
      <c r="FV765" s="30"/>
      <c r="FW765" s="30"/>
      <c r="FX765" s="30"/>
      <c r="FY765" s="30"/>
      <c r="FZ765" s="30"/>
      <c r="GA765" s="30"/>
      <c r="GB765" s="30"/>
      <c r="GC765" s="30"/>
      <c r="GD765" s="30"/>
      <c r="GE765" s="30"/>
      <c r="GF765" s="30"/>
      <c r="GG765" s="30"/>
      <c r="GH765" s="30"/>
      <c r="GI765" s="30"/>
      <c r="GJ765" s="30"/>
      <c r="GK765" s="30"/>
      <c r="GL765" s="30"/>
      <c r="GM765" s="30"/>
      <c r="GN765" s="30"/>
      <c r="GO765" s="30"/>
      <c r="GP765" s="30"/>
      <c r="GQ765" s="30"/>
      <c r="GR765" s="30"/>
      <c r="GS765" s="30"/>
      <c r="GT765" s="30"/>
      <c r="GU765" s="30"/>
      <c r="GV765" s="30"/>
      <c r="GW765" s="30"/>
      <c r="GX765" s="30"/>
      <c r="GY765" s="30"/>
      <c r="GZ765" s="30"/>
      <c r="HA765" s="30"/>
    </row>
    <row r="766" spans="1:209" s="32" customFormat="1" x14ac:dyDescent="0.25">
      <c r="A766" s="105"/>
      <c r="B766" s="113"/>
      <c r="C766" s="114"/>
      <c r="D766" s="19"/>
      <c r="E766" s="19"/>
      <c r="F766" s="19"/>
      <c r="G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30"/>
      <c r="BQ766" s="30"/>
      <c r="BR766" s="30"/>
      <c r="BS766" s="30"/>
      <c r="BT766" s="30"/>
      <c r="BU766" s="30"/>
      <c r="BV766" s="30"/>
      <c r="BW766" s="30"/>
      <c r="BX766" s="30"/>
      <c r="BY766" s="30"/>
      <c r="BZ766" s="30"/>
      <c r="CA766" s="30"/>
      <c r="CB766" s="30"/>
      <c r="CC766" s="30"/>
      <c r="CD766" s="30"/>
      <c r="CE766" s="30"/>
      <c r="CF766" s="30"/>
      <c r="CG766" s="30"/>
      <c r="CH766" s="30"/>
      <c r="CI766" s="30"/>
      <c r="CJ766" s="30"/>
      <c r="CK766" s="30"/>
      <c r="CL766" s="30"/>
      <c r="CM766" s="30"/>
      <c r="CN766" s="30"/>
      <c r="CO766" s="30"/>
      <c r="CP766" s="30"/>
      <c r="CQ766" s="30"/>
      <c r="CR766" s="30"/>
      <c r="CS766" s="30"/>
      <c r="CT766" s="30"/>
      <c r="CU766" s="30"/>
      <c r="CV766" s="30"/>
      <c r="CW766" s="30"/>
      <c r="CX766" s="30"/>
      <c r="CY766" s="30"/>
      <c r="CZ766" s="30"/>
      <c r="DA766" s="30"/>
      <c r="DB766" s="30"/>
      <c r="DC766" s="30"/>
      <c r="DD766" s="30"/>
      <c r="DE766" s="30"/>
      <c r="DF766" s="30"/>
      <c r="DG766" s="30"/>
      <c r="DH766" s="30"/>
      <c r="DI766" s="30"/>
      <c r="DJ766" s="30"/>
      <c r="DK766" s="30"/>
      <c r="DL766" s="30"/>
      <c r="DM766" s="30"/>
      <c r="DN766" s="30"/>
      <c r="DO766" s="30"/>
      <c r="DP766" s="30"/>
      <c r="DQ766" s="30"/>
      <c r="DR766" s="30"/>
      <c r="DS766" s="30"/>
      <c r="DT766" s="30"/>
      <c r="DU766" s="30"/>
      <c r="DV766" s="30"/>
      <c r="DW766" s="30"/>
      <c r="DX766" s="30"/>
      <c r="DY766" s="30"/>
      <c r="DZ766" s="30"/>
      <c r="EA766" s="30"/>
      <c r="EB766" s="30"/>
      <c r="EC766" s="30"/>
      <c r="ED766" s="30"/>
      <c r="EE766" s="30"/>
      <c r="EF766" s="30"/>
      <c r="EG766" s="30"/>
      <c r="EH766" s="30"/>
      <c r="EI766" s="30"/>
      <c r="EJ766" s="30"/>
      <c r="EK766" s="30"/>
      <c r="EL766" s="30"/>
      <c r="EM766" s="30"/>
      <c r="EN766" s="30"/>
      <c r="EO766" s="30"/>
      <c r="EP766" s="30"/>
      <c r="EQ766" s="30"/>
      <c r="ER766" s="30"/>
      <c r="ES766" s="30"/>
      <c r="ET766" s="30"/>
      <c r="EU766" s="30"/>
      <c r="EV766" s="30"/>
      <c r="EW766" s="30"/>
      <c r="EX766" s="30"/>
      <c r="EY766" s="30"/>
      <c r="EZ766" s="30"/>
      <c r="FA766" s="30"/>
      <c r="FB766" s="30"/>
      <c r="FC766" s="30"/>
      <c r="FD766" s="30"/>
      <c r="FE766" s="30"/>
      <c r="FF766" s="30"/>
      <c r="FG766" s="30"/>
      <c r="FH766" s="30"/>
      <c r="FI766" s="30"/>
      <c r="FJ766" s="30"/>
      <c r="FK766" s="30"/>
      <c r="FL766" s="30"/>
      <c r="FM766" s="30"/>
      <c r="FN766" s="30"/>
      <c r="FO766" s="30"/>
      <c r="FP766" s="30"/>
      <c r="FQ766" s="30"/>
      <c r="FR766" s="30"/>
      <c r="FS766" s="30"/>
      <c r="FT766" s="30"/>
      <c r="FU766" s="30"/>
      <c r="FV766" s="30"/>
      <c r="FW766" s="30"/>
      <c r="FX766" s="30"/>
      <c r="FY766" s="30"/>
      <c r="FZ766" s="30"/>
      <c r="GA766" s="30"/>
      <c r="GB766" s="30"/>
      <c r="GC766" s="30"/>
      <c r="GD766" s="30"/>
      <c r="GE766" s="30"/>
      <c r="GF766" s="30"/>
      <c r="GG766" s="30"/>
      <c r="GH766" s="30"/>
      <c r="GI766" s="30"/>
      <c r="GJ766" s="30"/>
      <c r="GK766" s="30"/>
      <c r="GL766" s="30"/>
      <c r="GM766" s="30"/>
      <c r="GN766" s="30"/>
      <c r="GO766" s="30"/>
      <c r="GP766" s="30"/>
      <c r="GQ766" s="30"/>
      <c r="GR766" s="30"/>
      <c r="GS766" s="30"/>
      <c r="GT766" s="30"/>
      <c r="GU766" s="30"/>
      <c r="GV766" s="30"/>
      <c r="GW766" s="30"/>
      <c r="GX766" s="30"/>
      <c r="GY766" s="30"/>
      <c r="GZ766" s="30"/>
      <c r="HA766" s="30"/>
    </row>
    <row r="767" spans="1:209" s="32" customFormat="1" x14ac:dyDescent="0.25">
      <c r="A767" s="105"/>
      <c r="B767" s="113"/>
      <c r="C767" s="114"/>
      <c r="D767" s="19"/>
      <c r="E767" s="19"/>
      <c r="F767" s="19"/>
      <c r="G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30"/>
      <c r="BQ767" s="30"/>
      <c r="BR767" s="30"/>
      <c r="BS767" s="30"/>
      <c r="BT767" s="30"/>
      <c r="BU767" s="30"/>
      <c r="BV767" s="30"/>
      <c r="BW767" s="30"/>
      <c r="BX767" s="30"/>
      <c r="BY767" s="30"/>
      <c r="BZ767" s="30"/>
      <c r="CA767" s="30"/>
      <c r="CB767" s="30"/>
      <c r="CC767" s="30"/>
      <c r="CD767" s="30"/>
      <c r="CE767" s="30"/>
      <c r="CF767" s="30"/>
      <c r="CG767" s="30"/>
      <c r="CH767" s="30"/>
      <c r="CI767" s="30"/>
      <c r="CJ767" s="30"/>
      <c r="CK767" s="30"/>
      <c r="CL767" s="30"/>
      <c r="CM767" s="30"/>
      <c r="CN767" s="30"/>
      <c r="CO767" s="30"/>
      <c r="CP767" s="30"/>
      <c r="CQ767" s="30"/>
      <c r="CR767" s="30"/>
      <c r="CS767" s="30"/>
      <c r="CT767" s="30"/>
      <c r="CU767" s="30"/>
      <c r="CV767" s="30"/>
      <c r="CW767" s="30"/>
      <c r="CX767" s="30"/>
      <c r="CY767" s="30"/>
      <c r="CZ767" s="30"/>
      <c r="DA767" s="30"/>
      <c r="DB767" s="30"/>
      <c r="DC767" s="30"/>
      <c r="DD767" s="30"/>
      <c r="DE767" s="30"/>
      <c r="DF767" s="30"/>
      <c r="DG767" s="30"/>
      <c r="DH767" s="30"/>
      <c r="DI767" s="30"/>
      <c r="DJ767" s="30"/>
      <c r="DK767" s="30"/>
      <c r="DL767" s="30"/>
      <c r="DM767" s="30"/>
      <c r="DN767" s="30"/>
      <c r="DO767" s="30"/>
      <c r="DP767" s="30"/>
      <c r="DQ767" s="30"/>
      <c r="DR767" s="30"/>
      <c r="DS767" s="30"/>
      <c r="DT767" s="30"/>
      <c r="DU767" s="30"/>
      <c r="DV767" s="30"/>
      <c r="DW767" s="30"/>
      <c r="DX767" s="30"/>
      <c r="DY767" s="30"/>
      <c r="DZ767" s="30"/>
      <c r="EA767" s="30"/>
      <c r="EB767" s="30"/>
      <c r="EC767" s="30"/>
      <c r="ED767" s="30"/>
      <c r="EE767" s="30"/>
      <c r="EF767" s="30"/>
      <c r="EG767" s="30"/>
      <c r="EH767" s="30"/>
      <c r="EI767" s="30"/>
      <c r="EJ767" s="30"/>
      <c r="EK767" s="30"/>
      <c r="EL767" s="30"/>
      <c r="EM767" s="30"/>
      <c r="EN767" s="30"/>
      <c r="EO767" s="30"/>
      <c r="EP767" s="30"/>
      <c r="EQ767" s="30"/>
      <c r="ER767" s="30"/>
      <c r="ES767" s="30"/>
      <c r="ET767" s="30"/>
      <c r="EU767" s="30"/>
      <c r="EV767" s="30"/>
      <c r="EW767" s="30"/>
      <c r="EX767" s="30"/>
      <c r="EY767" s="30"/>
      <c r="EZ767" s="30"/>
      <c r="FA767" s="30"/>
      <c r="FB767" s="30"/>
      <c r="FC767" s="30"/>
      <c r="FD767" s="30"/>
      <c r="FE767" s="30"/>
      <c r="FF767" s="30"/>
      <c r="FG767" s="30"/>
      <c r="FH767" s="30"/>
      <c r="FI767" s="30"/>
      <c r="FJ767" s="30"/>
      <c r="FK767" s="30"/>
      <c r="FL767" s="30"/>
      <c r="FM767" s="30"/>
      <c r="FN767" s="30"/>
      <c r="FO767" s="30"/>
      <c r="FP767" s="30"/>
      <c r="FQ767" s="30"/>
      <c r="FR767" s="30"/>
      <c r="FS767" s="30"/>
      <c r="FT767" s="30"/>
      <c r="FU767" s="30"/>
      <c r="FV767" s="30"/>
      <c r="FW767" s="30"/>
      <c r="FX767" s="30"/>
      <c r="FY767" s="30"/>
      <c r="FZ767" s="30"/>
      <c r="GA767" s="30"/>
      <c r="GB767" s="30"/>
      <c r="GC767" s="30"/>
      <c r="GD767" s="30"/>
      <c r="GE767" s="30"/>
      <c r="GF767" s="30"/>
      <c r="GG767" s="30"/>
      <c r="GH767" s="30"/>
      <c r="GI767" s="30"/>
      <c r="GJ767" s="30"/>
      <c r="GK767" s="30"/>
      <c r="GL767" s="30"/>
      <c r="GM767" s="30"/>
      <c r="GN767" s="30"/>
      <c r="GO767" s="30"/>
      <c r="GP767" s="30"/>
      <c r="GQ767" s="30"/>
      <c r="GR767" s="30"/>
      <c r="GS767" s="30"/>
      <c r="GT767" s="30"/>
      <c r="GU767" s="30"/>
      <c r="GV767" s="30"/>
      <c r="GW767" s="30"/>
      <c r="GX767" s="30"/>
      <c r="GY767" s="30"/>
      <c r="GZ767" s="30"/>
      <c r="HA767" s="30"/>
    </row>
    <row r="768" spans="1:209" s="32" customFormat="1" x14ac:dyDescent="0.25">
      <c r="A768" s="105"/>
      <c r="B768" s="113"/>
      <c r="C768" s="114"/>
      <c r="D768" s="19"/>
      <c r="E768" s="19"/>
      <c r="F768" s="19"/>
      <c r="G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30"/>
      <c r="BQ768" s="30"/>
      <c r="BR768" s="30"/>
      <c r="BS768" s="30"/>
      <c r="BT768" s="30"/>
      <c r="BU768" s="30"/>
      <c r="BV768" s="30"/>
      <c r="BW768" s="30"/>
      <c r="BX768" s="30"/>
      <c r="BY768" s="30"/>
      <c r="BZ768" s="30"/>
      <c r="CA768" s="30"/>
      <c r="CB768" s="30"/>
      <c r="CC768" s="30"/>
      <c r="CD768" s="30"/>
      <c r="CE768" s="30"/>
      <c r="CF768" s="30"/>
      <c r="CG768" s="30"/>
      <c r="CH768" s="30"/>
      <c r="CI768" s="30"/>
      <c r="CJ768" s="30"/>
      <c r="CK768" s="30"/>
      <c r="CL768" s="30"/>
      <c r="CM768" s="30"/>
      <c r="CN768" s="30"/>
      <c r="CO768" s="30"/>
      <c r="CP768" s="30"/>
      <c r="CQ768" s="30"/>
      <c r="CR768" s="30"/>
      <c r="CS768" s="30"/>
      <c r="CT768" s="30"/>
      <c r="CU768" s="30"/>
      <c r="CV768" s="30"/>
      <c r="CW768" s="30"/>
      <c r="CX768" s="30"/>
      <c r="CY768" s="30"/>
      <c r="CZ768" s="30"/>
      <c r="DA768" s="30"/>
      <c r="DB768" s="30"/>
      <c r="DC768" s="30"/>
      <c r="DD768" s="30"/>
      <c r="DE768" s="30"/>
      <c r="DF768" s="30"/>
      <c r="DG768" s="30"/>
      <c r="DH768" s="30"/>
      <c r="DI768" s="30"/>
      <c r="DJ768" s="30"/>
      <c r="DK768" s="30"/>
      <c r="DL768" s="30"/>
      <c r="DM768" s="30"/>
      <c r="DN768" s="30"/>
      <c r="DO768" s="30"/>
      <c r="DP768" s="30"/>
      <c r="DQ768" s="30"/>
      <c r="DR768" s="30"/>
      <c r="DS768" s="30"/>
      <c r="DT768" s="30"/>
      <c r="DU768" s="30"/>
      <c r="DV768" s="30"/>
      <c r="DW768" s="30"/>
      <c r="DX768" s="30"/>
      <c r="DY768" s="30"/>
      <c r="DZ768" s="30"/>
      <c r="EA768" s="30"/>
      <c r="EB768" s="30"/>
      <c r="EC768" s="30"/>
      <c r="ED768" s="30"/>
      <c r="EE768" s="30"/>
      <c r="EF768" s="30"/>
      <c r="EG768" s="30"/>
      <c r="EH768" s="30"/>
      <c r="EI768" s="30"/>
      <c r="EJ768" s="30"/>
      <c r="EK768" s="30"/>
      <c r="EL768" s="30"/>
      <c r="EM768" s="30"/>
      <c r="EN768" s="30"/>
      <c r="EO768" s="30"/>
      <c r="EP768" s="30"/>
      <c r="EQ768" s="30"/>
      <c r="ER768" s="30"/>
      <c r="ES768" s="30"/>
      <c r="ET768" s="30"/>
      <c r="EU768" s="30"/>
      <c r="EV768" s="30"/>
      <c r="EW768" s="30"/>
      <c r="EX768" s="30"/>
      <c r="EY768" s="30"/>
      <c r="EZ768" s="30"/>
      <c r="FA768" s="30"/>
      <c r="FB768" s="30"/>
      <c r="FC768" s="30"/>
      <c r="FD768" s="30"/>
      <c r="FE768" s="30"/>
      <c r="FF768" s="30"/>
      <c r="FG768" s="30"/>
      <c r="FH768" s="30"/>
      <c r="FI768" s="30"/>
      <c r="FJ768" s="30"/>
      <c r="FK768" s="30"/>
      <c r="FL768" s="30"/>
      <c r="FM768" s="30"/>
      <c r="FN768" s="30"/>
      <c r="FO768" s="30"/>
      <c r="FP768" s="30"/>
      <c r="FQ768" s="30"/>
      <c r="FR768" s="30"/>
      <c r="FS768" s="30"/>
      <c r="FT768" s="30"/>
      <c r="FU768" s="30"/>
      <c r="FV768" s="30"/>
      <c r="FW768" s="30"/>
      <c r="FX768" s="30"/>
      <c r="FY768" s="30"/>
      <c r="FZ768" s="30"/>
      <c r="GA768" s="30"/>
      <c r="GB768" s="30"/>
      <c r="GC768" s="30"/>
      <c r="GD768" s="30"/>
      <c r="GE768" s="30"/>
      <c r="GF768" s="30"/>
      <c r="GG768" s="30"/>
      <c r="GH768" s="30"/>
      <c r="GI768" s="30"/>
      <c r="GJ768" s="30"/>
      <c r="GK768" s="30"/>
      <c r="GL768" s="30"/>
      <c r="GM768" s="30"/>
      <c r="GN768" s="30"/>
      <c r="GO768" s="30"/>
      <c r="GP768" s="30"/>
      <c r="GQ768" s="30"/>
      <c r="GR768" s="30"/>
      <c r="GS768" s="30"/>
      <c r="GT768" s="30"/>
      <c r="GU768" s="30"/>
      <c r="GV768" s="30"/>
      <c r="GW768" s="30"/>
      <c r="GX768" s="30"/>
      <c r="GY768" s="30"/>
      <c r="GZ768" s="30"/>
      <c r="HA768" s="30"/>
    </row>
    <row r="769" spans="1:209" s="32" customFormat="1" x14ac:dyDescent="0.25">
      <c r="A769" s="105"/>
      <c r="B769" s="113"/>
      <c r="C769" s="114"/>
      <c r="D769" s="19"/>
      <c r="E769" s="19"/>
      <c r="F769" s="19"/>
      <c r="G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30"/>
      <c r="BQ769" s="30"/>
      <c r="BR769" s="30"/>
      <c r="BS769" s="30"/>
      <c r="BT769" s="30"/>
      <c r="BU769" s="30"/>
      <c r="BV769" s="30"/>
      <c r="BW769" s="30"/>
      <c r="BX769" s="30"/>
      <c r="BY769" s="30"/>
      <c r="BZ769" s="30"/>
      <c r="CA769" s="30"/>
      <c r="CB769" s="30"/>
      <c r="CC769" s="30"/>
      <c r="CD769" s="30"/>
      <c r="CE769" s="30"/>
      <c r="CF769" s="30"/>
      <c r="CG769" s="30"/>
      <c r="CH769" s="30"/>
      <c r="CI769" s="30"/>
      <c r="CJ769" s="30"/>
      <c r="CK769" s="30"/>
      <c r="CL769" s="30"/>
      <c r="CM769" s="30"/>
      <c r="CN769" s="30"/>
      <c r="CO769" s="30"/>
      <c r="CP769" s="30"/>
      <c r="CQ769" s="30"/>
      <c r="CR769" s="30"/>
      <c r="CS769" s="30"/>
      <c r="CT769" s="30"/>
      <c r="CU769" s="30"/>
      <c r="CV769" s="30"/>
      <c r="CW769" s="30"/>
      <c r="CX769" s="30"/>
      <c r="CY769" s="30"/>
      <c r="CZ769" s="30"/>
      <c r="DA769" s="30"/>
      <c r="DB769" s="30"/>
      <c r="DC769" s="30"/>
      <c r="DD769" s="30"/>
      <c r="DE769" s="30"/>
      <c r="DF769" s="30"/>
      <c r="DG769" s="30"/>
      <c r="DH769" s="30"/>
      <c r="DI769" s="30"/>
      <c r="DJ769" s="30"/>
      <c r="DK769" s="30"/>
      <c r="DL769" s="30"/>
      <c r="DM769" s="30"/>
      <c r="DN769" s="30"/>
      <c r="DO769" s="30"/>
      <c r="DP769" s="30"/>
      <c r="DQ769" s="30"/>
      <c r="DR769" s="30"/>
      <c r="DS769" s="30"/>
      <c r="DT769" s="30"/>
      <c r="DU769" s="30"/>
      <c r="DV769" s="30"/>
      <c r="DW769" s="30"/>
      <c r="DX769" s="30"/>
      <c r="DY769" s="30"/>
      <c r="DZ769" s="30"/>
      <c r="EA769" s="30"/>
      <c r="EB769" s="30"/>
      <c r="EC769" s="30"/>
      <c r="ED769" s="30"/>
      <c r="EE769" s="30"/>
      <c r="EF769" s="30"/>
      <c r="EG769" s="30"/>
      <c r="EH769" s="30"/>
      <c r="EI769" s="30"/>
      <c r="EJ769" s="30"/>
      <c r="EK769" s="30"/>
      <c r="EL769" s="30"/>
      <c r="EM769" s="30"/>
      <c r="EN769" s="30"/>
      <c r="EO769" s="30"/>
      <c r="EP769" s="30"/>
      <c r="EQ769" s="30"/>
      <c r="ER769" s="30"/>
      <c r="ES769" s="30"/>
      <c r="ET769" s="30"/>
      <c r="EU769" s="30"/>
      <c r="EV769" s="30"/>
      <c r="EW769" s="30"/>
      <c r="EX769" s="30"/>
      <c r="EY769" s="30"/>
      <c r="EZ769" s="30"/>
      <c r="FA769" s="30"/>
      <c r="FB769" s="30"/>
      <c r="FC769" s="30"/>
      <c r="FD769" s="30"/>
      <c r="FE769" s="30"/>
      <c r="FF769" s="30"/>
      <c r="FG769" s="30"/>
      <c r="FH769" s="30"/>
      <c r="FI769" s="30"/>
      <c r="FJ769" s="30"/>
      <c r="FK769" s="30"/>
      <c r="FL769" s="30"/>
      <c r="FM769" s="30"/>
      <c r="FN769" s="30"/>
      <c r="FO769" s="30"/>
      <c r="FP769" s="30"/>
      <c r="FQ769" s="30"/>
      <c r="FR769" s="30"/>
      <c r="FS769" s="30"/>
      <c r="FT769" s="30"/>
      <c r="FU769" s="30"/>
      <c r="FV769" s="30"/>
      <c r="FW769" s="30"/>
      <c r="FX769" s="30"/>
      <c r="FY769" s="30"/>
      <c r="FZ769" s="30"/>
      <c r="GA769" s="30"/>
      <c r="GB769" s="30"/>
      <c r="GC769" s="30"/>
      <c r="GD769" s="30"/>
      <c r="GE769" s="30"/>
      <c r="GF769" s="30"/>
      <c r="GG769" s="30"/>
      <c r="GH769" s="30"/>
      <c r="GI769" s="30"/>
      <c r="GJ769" s="30"/>
      <c r="GK769" s="30"/>
      <c r="GL769" s="30"/>
      <c r="GM769" s="30"/>
      <c r="GN769" s="30"/>
      <c r="GO769" s="30"/>
      <c r="GP769" s="30"/>
      <c r="GQ769" s="30"/>
      <c r="GR769" s="30"/>
      <c r="GS769" s="30"/>
      <c r="GT769" s="30"/>
      <c r="GU769" s="30"/>
      <c r="GV769" s="30"/>
      <c r="GW769" s="30"/>
      <c r="GX769" s="30"/>
      <c r="GY769" s="30"/>
      <c r="GZ769" s="30"/>
      <c r="HA769" s="30"/>
    </row>
    <row r="770" spans="1:209" s="32" customFormat="1" x14ac:dyDescent="0.25">
      <c r="A770" s="105"/>
      <c r="B770" s="113"/>
      <c r="C770" s="114"/>
      <c r="D770" s="19"/>
      <c r="E770" s="19"/>
      <c r="F770" s="19"/>
      <c r="G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30"/>
      <c r="BQ770" s="30"/>
      <c r="BR770" s="30"/>
      <c r="BS770" s="30"/>
      <c r="BT770" s="30"/>
      <c r="BU770" s="30"/>
      <c r="BV770" s="30"/>
      <c r="BW770" s="30"/>
      <c r="BX770" s="30"/>
      <c r="BY770" s="30"/>
      <c r="BZ770" s="30"/>
      <c r="CA770" s="30"/>
      <c r="CB770" s="30"/>
      <c r="CC770" s="30"/>
      <c r="CD770" s="30"/>
      <c r="CE770" s="30"/>
      <c r="CF770" s="30"/>
      <c r="CG770" s="30"/>
      <c r="CH770" s="30"/>
      <c r="CI770" s="30"/>
      <c r="CJ770" s="30"/>
      <c r="CK770" s="30"/>
      <c r="CL770" s="30"/>
      <c r="CM770" s="30"/>
      <c r="CN770" s="30"/>
      <c r="CO770" s="30"/>
      <c r="CP770" s="30"/>
      <c r="CQ770" s="30"/>
      <c r="CR770" s="30"/>
      <c r="CS770" s="30"/>
      <c r="CT770" s="30"/>
      <c r="CU770" s="30"/>
      <c r="CV770" s="30"/>
      <c r="CW770" s="30"/>
      <c r="CX770" s="30"/>
      <c r="CY770" s="30"/>
      <c r="CZ770" s="30"/>
      <c r="DA770" s="30"/>
      <c r="DB770" s="30"/>
      <c r="DC770" s="30"/>
      <c r="DD770" s="30"/>
      <c r="DE770" s="30"/>
      <c r="DF770" s="30"/>
      <c r="DG770" s="30"/>
      <c r="DH770" s="30"/>
      <c r="DI770" s="30"/>
      <c r="DJ770" s="30"/>
      <c r="DK770" s="30"/>
      <c r="DL770" s="30"/>
      <c r="DM770" s="30"/>
      <c r="DN770" s="30"/>
      <c r="DO770" s="30"/>
      <c r="DP770" s="30"/>
      <c r="DQ770" s="30"/>
      <c r="DR770" s="30"/>
      <c r="DS770" s="30"/>
      <c r="DT770" s="30"/>
      <c r="DU770" s="30"/>
      <c r="DV770" s="30"/>
      <c r="DW770" s="30"/>
      <c r="DX770" s="30"/>
      <c r="DY770" s="30"/>
      <c r="DZ770" s="30"/>
      <c r="EA770" s="30"/>
      <c r="EB770" s="30"/>
      <c r="EC770" s="30"/>
      <c r="ED770" s="30"/>
      <c r="EE770" s="30"/>
      <c r="EF770" s="30"/>
      <c r="EG770" s="30"/>
      <c r="EH770" s="30"/>
      <c r="EI770" s="30"/>
      <c r="EJ770" s="30"/>
      <c r="EK770" s="30"/>
      <c r="EL770" s="30"/>
      <c r="EM770" s="30"/>
      <c r="EN770" s="30"/>
      <c r="EO770" s="30"/>
      <c r="EP770" s="30"/>
      <c r="EQ770" s="30"/>
      <c r="ER770" s="30"/>
      <c r="ES770" s="30"/>
      <c r="ET770" s="30"/>
      <c r="EU770" s="30"/>
      <c r="EV770" s="30"/>
      <c r="EW770" s="30"/>
      <c r="EX770" s="30"/>
      <c r="EY770" s="30"/>
      <c r="EZ770" s="30"/>
      <c r="FA770" s="30"/>
      <c r="FB770" s="30"/>
      <c r="FC770" s="30"/>
      <c r="FD770" s="30"/>
      <c r="FE770" s="30"/>
      <c r="FF770" s="30"/>
      <c r="FG770" s="30"/>
      <c r="FH770" s="30"/>
      <c r="FI770" s="30"/>
      <c r="FJ770" s="30"/>
      <c r="FK770" s="30"/>
      <c r="FL770" s="30"/>
      <c r="FM770" s="30"/>
      <c r="FN770" s="30"/>
      <c r="FO770" s="30"/>
      <c r="FP770" s="30"/>
      <c r="FQ770" s="30"/>
      <c r="FR770" s="30"/>
      <c r="FS770" s="30"/>
      <c r="FT770" s="30"/>
      <c r="FU770" s="30"/>
      <c r="FV770" s="30"/>
      <c r="FW770" s="30"/>
      <c r="FX770" s="30"/>
      <c r="FY770" s="30"/>
      <c r="FZ770" s="30"/>
      <c r="GA770" s="30"/>
      <c r="GB770" s="30"/>
      <c r="GC770" s="30"/>
      <c r="GD770" s="30"/>
      <c r="GE770" s="30"/>
      <c r="GF770" s="30"/>
      <c r="GG770" s="30"/>
      <c r="GH770" s="30"/>
      <c r="GI770" s="30"/>
      <c r="GJ770" s="30"/>
      <c r="GK770" s="30"/>
      <c r="GL770" s="30"/>
      <c r="GM770" s="30"/>
      <c r="GN770" s="30"/>
      <c r="GO770" s="30"/>
      <c r="GP770" s="30"/>
      <c r="GQ770" s="30"/>
      <c r="GR770" s="30"/>
      <c r="GS770" s="30"/>
      <c r="GT770" s="30"/>
      <c r="GU770" s="30"/>
      <c r="GV770" s="30"/>
      <c r="GW770" s="30"/>
      <c r="GX770" s="30"/>
      <c r="GY770" s="30"/>
      <c r="GZ770" s="30"/>
      <c r="HA770" s="30"/>
    </row>
    <row r="771" spans="1:209" x14ac:dyDescent="0.25">
      <c r="D771" s="19"/>
      <c r="E771" s="19"/>
      <c r="F771" s="19"/>
    </row>
    <row r="772" spans="1:209" s="32" customFormat="1" x14ac:dyDescent="0.25">
      <c r="A772" s="105"/>
      <c r="B772" s="113"/>
      <c r="C772" s="114"/>
      <c r="D772" s="19"/>
      <c r="E772" s="19"/>
      <c r="F772" s="19"/>
      <c r="G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30"/>
      <c r="BQ772" s="30"/>
      <c r="BR772" s="30"/>
      <c r="BS772" s="30"/>
      <c r="BT772" s="30"/>
      <c r="BU772" s="30"/>
      <c r="BV772" s="30"/>
      <c r="BW772" s="30"/>
      <c r="BX772" s="30"/>
      <c r="BY772" s="30"/>
      <c r="BZ772" s="30"/>
      <c r="CA772" s="30"/>
      <c r="CB772" s="30"/>
      <c r="CC772" s="30"/>
      <c r="CD772" s="30"/>
      <c r="CE772" s="30"/>
      <c r="CF772" s="30"/>
      <c r="CG772" s="30"/>
      <c r="CH772" s="30"/>
      <c r="CI772" s="30"/>
      <c r="CJ772" s="30"/>
      <c r="CK772" s="30"/>
      <c r="CL772" s="30"/>
      <c r="CM772" s="30"/>
      <c r="CN772" s="30"/>
      <c r="CO772" s="30"/>
      <c r="CP772" s="30"/>
      <c r="CQ772" s="30"/>
      <c r="CR772" s="30"/>
      <c r="CS772" s="30"/>
      <c r="CT772" s="30"/>
      <c r="CU772" s="30"/>
      <c r="CV772" s="30"/>
      <c r="CW772" s="30"/>
      <c r="CX772" s="30"/>
      <c r="CY772" s="30"/>
      <c r="CZ772" s="30"/>
      <c r="DA772" s="30"/>
      <c r="DB772" s="30"/>
      <c r="DC772" s="30"/>
      <c r="DD772" s="30"/>
      <c r="DE772" s="30"/>
      <c r="DF772" s="30"/>
      <c r="DG772" s="30"/>
      <c r="DH772" s="30"/>
      <c r="DI772" s="30"/>
      <c r="DJ772" s="30"/>
      <c r="DK772" s="30"/>
      <c r="DL772" s="30"/>
      <c r="DM772" s="30"/>
      <c r="DN772" s="30"/>
      <c r="DO772" s="30"/>
      <c r="DP772" s="30"/>
      <c r="DQ772" s="30"/>
      <c r="DR772" s="30"/>
      <c r="DS772" s="30"/>
      <c r="DT772" s="30"/>
      <c r="DU772" s="30"/>
      <c r="DV772" s="30"/>
      <c r="DW772" s="30"/>
      <c r="DX772" s="30"/>
      <c r="DY772" s="30"/>
      <c r="DZ772" s="30"/>
      <c r="EA772" s="30"/>
      <c r="EB772" s="30"/>
      <c r="EC772" s="30"/>
      <c r="ED772" s="30"/>
      <c r="EE772" s="30"/>
      <c r="EF772" s="30"/>
      <c r="EG772" s="30"/>
      <c r="EH772" s="30"/>
      <c r="EI772" s="30"/>
      <c r="EJ772" s="30"/>
      <c r="EK772" s="30"/>
      <c r="EL772" s="30"/>
      <c r="EM772" s="30"/>
      <c r="EN772" s="30"/>
      <c r="EO772" s="30"/>
      <c r="EP772" s="30"/>
      <c r="EQ772" s="30"/>
      <c r="ER772" s="30"/>
      <c r="ES772" s="30"/>
      <c r="ET772" s="30"/>
      <c r="EU772" s="30"/>
      <c r="EV772" s="30"/>
      <c r="EW772" s="30"/>
      <c r="EX772" s="30"/>
      <c r="EY772" s="30"/>
      <c r="EZ772" s="30"/>
      <c r="FA772" s="30"/>
      <c r="FB772" s="30"/>
      <c r="FC772" s="30"/>
      <c r="FD772" s="30"/>
      <c r="FE772" s="30"/>
      <c r="FF772" s="30"/>
      <c r="FG772" s="30"/>
      <c r="FH772" s="30"/>
      <c r="FI772" s="30"/>
      <c r="FJ772" s="30"/>
      <c r="FK772" s="30"/>
      <c r="FL772" s="30"/>
      <c r="FM772" s="30"/>
      <c r="FN772" s="30"/>
      <c r="FO772" s="30"/>
      <c r="FP772" s="30"/>
      <c r="FQ772" s="30"/>
      <c r="FR772" s="30"/>
      <c r="FS772" s="30"/>
      <c r="FT772" s="30"/>
      <c r="FU772" s="30"/>
      <c r="FV772" s="30"/>
      <c r="FW772" s="30"/>
      <c r="FX772" s="30"/>
      <c r="FY772" s="30"/>
      <c r="FZ772" s="30"/>
      <c r="GA772" s="30"/>
      <c r="GB772" s="30"/>
      <c r="GC772" s="30"/>
      <c r="GD772" s="30"/>
      <c r="GE772" s="30"/>
      <c r="GF772" s="30"/>
      <c r="GG772" s="30"/>
      <c r="GH772" s="30"/>
      <c r="GI772" s="30"/>
      <c r="GJ772" s="30"/>
      <c r="GK772" s="30"/>
      <c r="GL772" s="30"/>
      <c r="GM772" s="30"/>
      <c r="GN772" s="30"/>
      <c r="GO772" s="30"/>
      <c r="GP772" s="30"/>
      <c r="GQ772" s="30"/>
      <c r="GR772" s="30"/>
      <c r="GS772" s="30"/>
      <c r="GT772" s="30"/>
      <c r="GU772" s="30"/>
      <c r="GV772" s="30"/>
      <c r="GW772" s="30"/>
      <c r="GX772" s="30"/>
      <c r="GY772" s="30"/>
      <c r="GZ772" s="30"/>
      <c r="HA772" s="30"/>
    </row>
    <row r="773" spans="1:209" x14ac:dyDescent="0.25">
      <c r="D773" s="19"/>
      <c r="E773" s="19"/>
      <c r="F773" s="19"/>
    </row>
    <row r="774" spans="1:209" x14ac:dyDescent="0.25">
      <c r="D774" s="19"/>
      <c r="E774" s="19"/>
      <c r="F774" s="19"/>
    </row>
  </sheetData>
  <mergeCells count="9">
    <mergeCell ref="A416:F416"/>
    <mergeCell ref="A418:F418"/>
    <mergeCell ref="A420:F420"/>
    <mergeCell ref="A1:F1"/>
    <mergeCell ref="A4:A5"/>
    <mergeCell ref="B4:B5"/>
    <mergeCell ref="D4:D5"/>
    <mergeCell ref="E4:E5"/>
    <mergeCell ref="F4:F5"/>
  </mergeCells>
  <pageMargins left="0.7" right="0.7" top="0.75" bottom="0.75" header="0.3" footer="0.3"/>
  <pageSetup paperSize="9" scale="65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User</cp:lastModifiedBy>
  <cp:lastPrinted>2023-04-24T06:24:45Z</cp:lastPrinted>
  <dcterms:created xsi:type="dcterms:W3CDTF">2021-01-18T07:37:09Z</dcterms:created>
  <dcterms:modified xsi:type="dcterms:W3CDTF">2023-04-24T06:25:11Z</dcterms:modified>
</cp:coreProperties>
</file>